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OFFSET(Parameter!$B$8,0,0,1,Parameter!$B$6)</definedName>
    <definedName name="Holes" localSheetId="4">OFFSET(Parameter!$B$8,0,0,1,Parameter!$B$6)</definedName>
    <definedName name="Holes" localSheetId="10">OFFSET(Parameter!$B$8,0,0,1,Parameter!$B$6)</definedName>
    <definedName name="Holes">OFFSET(Parameter!$B$8,0,0,1,Parameter!$B$6)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I18" i="15" l="1"/>
  <c r="I16" i="15" l="1"/>
  <c r="A3" i="15" l="1"/>
  <c r="E11" i="13" l="1"/>
  <c r="A4" i="13"/>
  <c r="A3" i="13"/>
  <c r="A5" i="5"/>
  <c r="AE2" i="9"/>
  <c r="AD2" i="9"/>
  <c r="W82" i="9" l="1"/>
  <c r="AT82" i="9" s="1"/>
  <c r="W81" i="9"/>
  <c r="AT81" i="9" s="1"/>
  <c r="W80" i="9"/>
  <c r="AT80" i="9" s="1"/>
  <c r="W79" i="9"/>
  <c r="AT79" i="9" s="1"/>
  <c r="W78" i="9"/>
  <c r="AT78" i="9" s="1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Z18" i="5"/>
  <c r="Z22" i="5" s="1"/>
  <c r="AB16" i="5"/>
  <c r="AB20" i="5" s="1"/>
  <c r="Y19" i="5"/>
  <c r="Y23" i="5" s="1"/>
  <c r="Y16" i="5"/>
  <c r="Y20" i="5" s="1"/>
  <c r="AA18" i="5"/>
  <c r="AA22" i="5" s="1"/>
  <c r="AC19" i="5"/>
  <c r="AC23" i="5" s="1"/>
  <c r="AC18" i="5"/>
  <c r="AC22" i="5" s="1"/>
  <c r="AC16" i="5"/>
  <c r="AC20" i="5" s="1"/>
  <c r="C7" i="9"/>
  <c r="D10" i="5"/>
  <c r="C10" i="5"/>
  <c r="A3" i="5"/>
  <c r="O7" i="9"/>
  <c r="N7" i="9"/>
  <c r="M7" i="9"/>
  <c r="H7" i="9"/>
  <c r="G7" i="9"/>
  <c r="E7" i="9"/>
  <c r="L7" i="9"/>
  <c r="I7" i="9"/>
  <c r="J7" i="9"/>
  <c r="K7" i="9"/>
  <c r="A9" i="5"/>
  <c r="A7" i="5"/>
  <c r="A8" i="5"/>
  <c r="AT10" i="9"/>
  <c r="X3" i="5"/>
  <c r="X9" i="5"/>
  <c r="X7" i="5"/>
  <c r="X6" i="5"/>
  <c r="AB8" i="5"/>
  <c r="X17" i="5" a="1"/>
  <c r="X17" i="5" s="1"/>
  <c r="X21" i="5" s="1"/>
  <c r="Z17" i="5" a="1"/>
  <c r="Z17" i="5" s="1"/>
  <c r="Z21" i="5" s="1"/>
  <c r="AB17" i="5" a="1"/>
  <c r="AB17" i="5" s="1"/>
  <c r="AB21" i="5" s="1"/>
  <c r="Y17" i="5" a="1"/>
  <c r="Y17" i="5" s="1"/>
  <c r="Y21" i="5" s="1"/>
  <c r="AA17" i="5" a="1"/>
  <c r="AA17" i="5" s="1"/>
  <c r="AA21" i="5" s="1"/>
  <c r="AC17" i="5" a="1"/>
  <c r="AC17" i="5" s="1"/>
  <c r="AC21" i="5" s="1"/>
  <c r="AB82" i="9" l="1"/>
  <c r="Z82" i="9"/>
  <c r="X82" i="9"/>
  <c r="AA81" i="9"/>
  <c r="Y81" i="9"/>
  <c r="AB80" i="9"/>
  <c r="Z80" i="9"/>
  <c r="X80" i="9"/>
  <c r="AA79" i="9"/>
  <c r="Y79" i="9"/>
  <c r="AB78" i="9"/>
  <c r="Z78" i="9"/>
  <c r="X78" i="9"/>
  <c r="AA77" i="9"/>
  <c r="Y77" i="9"/>
  <c r="AB76" i="9"/>
  <c r="Z76" i="9"/>
  <c r="X76" i="9"/>
  <c r="AA75" i="9"/>
  <c r="Y75" i="9"/>
  <c r="AA82" i="9"/>
  <c r="Y82" i="9"/>
  <c r="AB81" i="9"/>
  <c r="Z81" i="9"/>
  <c r="X81" i="9"/>
  <c r="AA80" i="9"/>
  <c r="Y80" i="9"/>
  <c r="AB79" i="9"/>
  <c r="Z79" i="9"/>
  <c r="X79" i="9"/>
  <c r="AA78" i="9"/>
  <c r="Y78" i="9"/>
  <c r="AB77" i="9"/>
  <c r="Z77" i="9"/>
  <c r="X77" i="9"/>
  <c r="AA76" i="9"/>
  <c r="Y76" i="9"/>
  <c r="AB75" i="9"/>
  <c r="Z75" i="9"/>
  <c r="X75" i="9"/>
  <c r="AA3" i="9"/>
  <c r="AB3" i="9"/>
  <c r="X3" i="9"/>
  <c r="Y5" i="9"/>
  <c r="Z5" i="9"/>
  <c r="AA7" i="9"/>
  <c r="AB7" i="9"/>
  <c r="X7" i="9"/>
  <c r="Y9" i="9"/>
  <c r="Z9" i="9"/>
  <c r="AA11" i="9"/>
  <c r="AB11" i="9"/>
  <c r="X11" i="9"/>
  <c r="Y13" i="9"/>
  <c r="Z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B27" i="9"/>
  <c r="Y27" i="9"/>
  <c r="X27" i="9"/>
  <c r="Z29" i="9"/>
  <c r="AA29" i="9"/>
  <c r="AB31" i="9"/>
  <c r="X31" i="9"/>
  <c r="Y31" i="9"/>
  <c r="Z33" i="9"/>
  <c r="AA33" i="9"/>
  <c r="AB35" i="9"/>
  <c r="X35" i="9"/>
  <c r="Y35" i="9"/>
  <c r="Z37" i="9"/>
  <c r="AA37" i="9"/>
  <c r="AB39" i="9"/>
  <c r="X39" i="9"/>
  <c r="Y39" i="9"/>
  <c r="Z41" i="9"/>
  <c r="AA41" i="9"/>
  <c r="AB43" i="9"/>
  <c r="X43" i="9"/>
  <c r="Y43" i="9"/>
  <c r="Z45" i="9"/>
  <c r="AA45" i="9"/>
  <c r="AB47" i="9"/>
  <c r="X47" i="9"/>
  <c r="Y47" i="9"/>
  <c r="Y49" i="9"/>
  <c r="X49" i="9"/>
  <c r="AA51" i="9"/>
  <c r="Z51" i="9"/>
  <c r="X51" i="9"/>
  <c r="Y53" i="9"/>
  <c r="X53" i="9"/>
  <c r="AA55" i="9"/>
  <c r="Z55" i="9"/>
  <c r="X55" i="9"/>
  <c r="Y57" i="9"/>
  <c r="X57" i="9"/>
  <c r="AA59" i="9"/>
  <c r="Z59" i="9"/>
  <c r="X59" i="9"/>
  <c r="Y61" i="9"/>
  <c r="X61" i="9"/>
  <c r="AA63" i="9"/>
  <c r="Z63" i="9"/>
  <c r="X63" i="9"/>
  <c r="Y65" i="9"/>
  <c r="X65" i="9"/>
  <c r="AA67" i="9"/>
  <c r="Z67" i="9"/>
  <c r="X67" i="9"/>
  <c r="Y69" i="9"/>
  <c r="X69" i="9"/>
  <c r="AA71" i="9"/>
  <c r="Z71" i="9"/>
  <c r="X71" i="9"/>
  <c r="Y73" i="9"/>
  <c r="X73" i="9"/>
  <c r="AB4" i="9"/>
  <c r="X4" i="9"/>
  <c r="Y4" i="9"/>
  <c r="Z6" i="9"/>
  <c r="AA6" i="9"/>
  <c r="AB8" i="9"/>
  <c r="X8" i="9"/>
  <c r="Y8" i="9"/>
  <c r="Z10" i="9"/>
  <c r="AA10" i="9"/>
  <c r="AB12" i="9"/>
  <c r="X12" i="9"/>
  <c r="Y12" i="9"/>
  <c r="Z14" i="9"/>
  <c r="AA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A28" i="9"/>
  <c r="AB28" i="9"/>
  <c r="X28" i="9"/>
  <c r="Y30" i="9"/>
  <c r="Z30" i="9"/>
  <c r="AA32" i="9"/>
  <c r="AB32" i="9"/>
  <c r="X32" i="9"/>
  <c r="Y34" i="9"/>
  <c r="Z34" i="9"/>
  <c r="AA36" i="9"/>
  <c r="AB36" i="9"/>
  <c r="X36" i="9"/>
  <c r="Y38" i="9"/>
  <c r="Z38" i="9"/>
  <c r="AA40" i="9"/>
  <c r="AB40" i="9"/>
  <c r="X40" i="9"/>
  <c r="Y42" i="9"/>
  <c r="Z42" i="9"/>
  <c r="AA44" i="9"/>
  <c r="AB44" i="9"/>
  <c r="X44" i="9"/>
  <c r="Y46" i="9"/>
  <c r="Z46" i="9"/>
  <c r="AA48" i="9"/>
  <c r="AB48" i="9"/>
  <c r="X48" i="9"/>
  <c r="Z50" i="9"/>
  <c r="AA50" i="9"/>
  <c r="AB52" i="9"/>
  <c r="X52" i="9"/>
  <c r="AA52" i="9"/>
  <c r="Z54" i="9"/>
  <c r="AA54" i="9"/>
  <c r="AB56" i="9"/>
  <c r="X56" i="9"/>
  <c r="AA56" i="9"/>
  <c r="Z58" i="9"/>
  <c r="AA58" i="9"/>
  <c r="AB60" i="9"/>
  <c r="X60" i="9"/>
  <c r="AA60" i="9"/>
  <c r="Z62" i="9"/>
  <c r="AA62" i="9"/>
  <c r="AB64" i="9"/>
  <c r="X64" i="9"/>
  <c r="AA64" i="9"/>
  <c r="Z66" i="9"/>
  <c r="AA66" i="9"/>
  <c r="Y3" i="9"/>
  <c r="Z3" i="9"/>
  <c r="AA5" i="9"/>
  <c r="AB5" i="9"/>
  <c r="X5" i="9"/>
  <c r="Y7" i="9"/>
  <c r="Z7" i="9"/>
  <c r="AA9" i="9"/>
  <c r="AB9" i="9"/>
  <c r="X9" i="9"/>
  <c r="Y11" i="9"/>
  <c r="Z11" i="9"/>
  <c r="AA13" i="9"/>
  <c r="AB13" i="9"/>
  <c r="X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AA27" i="9"/>
  <c r="Z27" i="9"/>
  <c r="AB29" i="9"/>
  <c r="X29" i="9"/>
  <c r="Y29" i="9"/>
  <c r="Z31" i="9"/>
  <c r="AA31" i="9"/>
  <c r="AB33" i="9"/>
  <c r="X33" i="9"/>
  <c r="Y33" i="9"/>
  <c r="Z35" i="9"/>
  <c r="AA35" i="9"/>
  <c r="AB37" i="9"/>
  <c r="X37" i="9"/>
  <c r="Y37" i="9"/>
  <c r="Z39" i="9"/>
  <c r="AA39" i="9"/>
  <c r="AB41" i="9"/>
  <c r="X41" i="9"/>
  <c r="Y41" i="9"/>
  <c r="Z43" i="9"/>
  <c r="AA43" i="9"/>
  <c r="AB45" i="9"/>
  <c r="X45" i="9"/>
  <c r="Y45" i="9"/>
  <c r="Z47" i="9"/>
  <c r="AA47" i="9"/>
  <c r="AA49" i="9"/>
  <c r="AB49" i="9"/>
  <c r="Z49" i="9"/>
  <c r="Y51" i="9"/>
  <c r="AB51" i="9"/>
  <c r="AA53" i="9"/>
  <c r="AB53" i="9"/>
  <c r="Z53" i="9"/>
  <c r="Y55" i="9"/>
  <c r="AB55" i="9"/>
  <c r="AA57" i="9"/>
  <c r="AB57" i="9"/>
  <c r="Z57" i="9"/>
  <c r="Y59" i="9"/>
  <c r="AB59" i="9"/>
  <c r="AA61" i="9"/>
  <c r="AB61" i="9"/>
  <c r="Z61" i="9"/>
  <c r="Y63" i="9"/>
  <c r="AB63" i="9"/>
  <c r="AA65" i="9"/>
  <c r="AB65" i="9"/>
  <c r="Z65" i="9"/>
  <c r="Y67" i="9"/>
  <c r="AB67" i="9"/>
  <c r="AA69" i="9"/>
  <c r="AB69" i="9"/>
  <c r="Z69" i="9"/>
  <c r="Y71" i="9"/>
  <c r="AB71" i="9"/>
  <c r="AA73" i="9"/>
  <c r="AB73" i="9"/>
  <c r="Z73" i="9"/>
  <c r="Z4" i="9"/>
  <c r="AA4" i="9"/>
  <c r="AB6" i="9"/>
  <c r="X6" i="9"/>
  <c r="Y6" i="9"/>
  <c r="Z8" i="9"/>
  <c r="AA8" i="9"/>
  <c r="AB10" i="9"/>
  <c r="X10" i="9"/>
  <c r="Y10" i="9"/>
  <c r="Z12" i="9"/>
  <c r="AA12" i="9"/>
  <c r="AB14" i="9"/>
  <c r="X14" i="9"/>
  <c r="Y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Y28" i="9"/>
  <c r="Z28" i="9"/>
  <c r="AA30" i="9"/>
  <c r="AB30" i="9"/>
  <c r="X30" i="9"/>
  <c r="Y32" i="9"/>
  <c r="Z32" i="9"/>
  <c r="AA34" i="9"/>
  <c r="AB34" i="9"/>
  <c r="X34" i="9"/>
  <c r="Y36" i="9"/>
  <c r="Z36" i="9"/>
  <c r="AA38" i="9"/>
  <c r="AB38" i="9"/>
  <c r="X38" i="9"/>
  <c r="Y40" i="9"/>
  <c r="Z40" i="9"/>
  <c r="AA42" i="9"/>
  <c r="AB42" i="9"/>
  <c r="X42" i="9"/>
  <c r="Y44" i="9"/>
  <c r="Z44" i="9"/>
  <c r="AA46" i="9"/>
  <c r="AB46" i="9"/>
  <c r="X46" i="9"/>
  <c r="Y48" i="9"/>
  <c r="Z48" i="9"/>
  <c r="AB50" i="9"/>
  <c r="X50" i="9"/>
  <c r="Y50" i="9"/>
  <c r="Z52" i="9"/>
  <c r="Y52" i="9"/>
  <c r="AB54" i="9"/>
  <c r="X54" i="9"/>
  <c r="Y54" i="9"/>
  <c r="Z56" i="9"/>
  <c r="Y56" i="9"/>
  <c r="AB58" i="9"/>
  <c r="X58" i="9"/>
  <c r="Y58" i="9"/>
  <c r="Z60" i="9"/>
  <c r="Y60" i="9"/>
  <c r="AB62" i="9"/>
  <c r="X62" i="9"/>
  <c r="Y62" i="9"/>
  <c r="Z64" i="9"/>
  <c r="Y64" i="9"/>
  <c r="AB66" i="9"/>
  <c r="Y66" i="9"/>
  <c r="Z68" i="9"/>
  <c r="Y68" i="9"/>
  <c r="AB70" i="9"/>
  <c r="X70" i="9"/>
  <c r="Y70" i="9"/>
  <c r="Z72" i="9"/>
  <c r="Y72" i="9"/>
  <c r="AB74" i="9"/>
  <c r="X74" i="9"/>
  <c r="Y74" i="9"/>
  <c r="X66" i="9"/>
  <c r="AC66" i="9" s="1" a="1"/>
  <c r="AC66" i="9" s="1"/>
  <c r="AB68" i="9"/>
  <c r="X68" i="9"/>
  <c r="AA68" i="9"/>
  <c r="Z70" i="9"/>
  <c r="AA70" i="9"/>
  <c r="AB72" i="9"/>
  <c r="X72" i="9"/>
  <c r="AA72" i="9"/>
  <c r="Z74" i="9"/>
  <c r="AA74" i="9"/>
  <c r="AC61" i="9" a="1"/>
  <c r="AC61" i="9" s="1"/>
  <c r="AC58" i="9" a="1"/>
  <c r="AC58" i="9" s="1"/>
  <c r="AC54" i="9" a="1"/>
  <c r="AC54" i="9" s="1"/>
  <c r="AC52" i="9" a="1"/>
  <c r="AC52" i="9" s="1"/>
  <c r="AC50" i="9" a="1"/>
  <c r="AC50" i="9" s="1"/>
  <c r="AC48" i="9" a="1"/>
  <c r="AC48" i="9" s="1"/>
  <c r="AC82" i="9" a="1"/>
  <c r="AC82" i="9" s="1"/>
  <c r="AC81" i="9" a="1"/>
  <c r="AC81" i="9" s="1"/>
  <c r="AC80" i="9" a="1"/>
  <c r="AC80" i="9" s="1"/>
  <c r="AC79" i="9" a="1"/>
  <c r="AC79" i="9" s="1"/>
  <c r="AC78" i="9" a="1"/>
  <c r="AC78" i="9" s="1"/>
  <c r="AC77" i="9" a="1"/>
  <c r="AC77" i="9" s="1"/>
  <c r="AC76" i="9" a="1"/>
  <c r="AC76" i="9" s="1"/>
  <c r="AC75" i="9" a="1"/>
  <c r="AC75" i="9" s="1"/>
  <c r="AC73" i="9" a="1"/>
  <c r="AC73" i="9" s="1"/>
  <c r="AC71" i="9" a="1"/>
  <c r="AC71" i="9" s="1"/>
  <c r="AC69" i="9" a="1"/>
  <c r="AC69" i="9" s="1"/>
  <c r="AC67" i="9" a="1"/>
  <c r="AC67" i="9" s="1"/>
  <c r="AC65" i="9" a="1"/>
  <c r="AC65" i="9" s="1"/>
  <c r="AC63" i="9" a="1"/>
  <c r="AC63" i="9" s="1"/>
  <c r="AC62" i="9" a="1"/>
  <c r="AC62" i="9" s="1"/>
  <c r="AC59" i="9" a="1"/>
  <c r="AC59" i="9" s="1"/>
  <c r="AC57" i="9" a="1"/>
  <c r="AC57" i="9" s="1"/>
  <c r="AC55" i="9" a="1"/>
  <c r="AC55" i="9" s="1"/>
  <c r="AC53" i="9" a="1"/>
  <c r="AC53" i="9" s="1"/>
  <c r="AC51" i="9" a="1"/>
  <c r="AC51" i="9" s="1"/>
  <c r="AC49" i="9" a="1"/>
  <c r="AC49" i="9" s="1"/>
  <c r="AC47" i="9" a="1"/>
  <c r="AC47" i="9" s="1"/>
  <c r="AC46" i="9" a="1"/>
  <c r="AC46" i="9" s="1"/>
  <c r="AC44" i="9" a="1"/>
  <c r="AC44" i="9" s="1"/>
  <c r="AC42" i="9" a="1"/>
  <c r="AC42" i="9" s="1"/>
  <c r="AC40" i="9" a="1"/>
  <c r="AC40" i="9" s="1"/>
  <c r="AC38" i="9" a="1"/>
  <c r="AC38" i="9" s="1"/>
  <c r="AC36" i="9" a="1"/>
  <c r="AC36" i="9" s="1"/>
  <c r="AC34" i="9" a="1"/>
  <c r="AC34" i="9" s="1"/>
  <c r="AC32" i="9" a="1"/>
  <c r="AC32" i="9" s="1"/>
  <c r="AC30" i="9" a="1"/>
  <c r="AC30" i="9" s="1"/>
  <c r="AC28" i="9" a="1"/>
  <c r="AC28" i="9" s="1"/>
  <c r="AC26" i="9" a="1"/>
  <c r="AC26" i="9" s="1"/>
  <c r="AC24" i="9" a="1"/>
  <c r="AC24" i="9" s="1"/>
  <c r="AC22" i="9" a="1"/>
  <c r="AC22" i="9" s="1"/>
  <c r="AC20" i="9" a="1"/>
  <c r="AC20" i="9" s="1"/>
  <c r="AC18" i="9" a="1"/>
  <c r="AC18" i="9" s="1"/>
  <c r="AC16" i="9" a="1"/>
  <c r="AC16" i="9" s="1"/>
  <c r="AC14" i="9" a="1"/>
  <c r="AC14" i="9" s="1"/>
  <c r="AC12" i="9" a="1"/>
  <c r="AC12" i="9" s="1"/>
  <c r="AC45" i="9" a="1"/>
  <c r="AC45" i="9" s="1"/>
  <c r="AC43" i="9" a="1"/>
  <c r="AC43" i="9" s="1"/>
  <c r="AC41" i="9" a="1"/>
  <c r="AC41" i="9" s="1"/>
  <c r="AC39" i="9" a="1"/>
  <c r="AC39" i="9" s="1"/>
  <c r="AC37" i="9" a="1"/>
  <c r="AC37" i="9" s="1"/>
  <c r="AC35" i="9" a="1"/>
  <c r="AC35" i="9" s="1"/>
  <c r="AC33" i="9" a="1"/>
  <c r="AC33" i="9" s="1"/>
  <c r="AC31" i="9" a="1"/>
  <c r="AC31" i="9" s="1"/>
  <c r="AC29" i="9" a="1"/>
  <c r="AC29" i="9" s="1"/>
  <c r="AC27" i="9" a="1"/>
  <c r="AC27" i="9" s="1"/>
  <c r="AC25" i="9" a="1"/>
  <c r="AC25" i="9" s="1"/>
  <c r="AC23" i="9" a="1"/>
  <c r="AC23" i="9" s="1"/>
  <c r="AC21" i="9" a="1"/>
  <c r="AC21" i="9" s="1"/>
  <c r="AC19" i="9" a="1"/>
  <c r="AC19" i="9" s="1"/>
  <c r="AC17" i="9" a="1"/>
  <c r="AC17" i="9" s="1"/>
  <c r="AC15" i="9" a="1"/>
  <c r="AC15" i="9" s="1"/>
  <c r="AC13" i="9" a="1"/>
  <c r="AC13" i="9" s="1"/>
  <c r="AC11" i="9" a="1"/>
  <c r="AC11" i="9" s="1"/>
  <c r="AC9" i="9" a="1"/>
  <c r="AC9" i="9" s="1"/>
  <c r="AC10" i="9" a="1"/>
  <c r="AC10" i="9" s="1"/>
  <c r="AC7" i="9" a="1"/>
  <c r="AC7" i="9" s="1"/>
  <c r="AC8" i="9" a="1"/>
  <c r="AC8" i="9" s="1"/>
  <c r="AC5" i="9" a="1"/>
  <c r="AC5" i="9" s="1"/>
  <c r="AC6" i="9" a="1"/>
  <c r="AC6" i="9" s="1"/>
  <c r="AC3" i="9" a="1"/>
  <c r="AC3" i="9" s="1"/>
  <c r="AC4" i="9" a="1"/>
  <c r="AC4" i="9" s="1"/>
  <c r="W5" i="13"/>
  <c r="W10" i="13"/>
  <c r="W9" i="13"/>
  <c r="AT62" i="9"/>
  <c r="AT64" i="9"/>
  <c r="AT66" i="9"/>
  <c r="AT68" i="9"/>
  <c r="AT70" i="9"/>
  <c r="AT72" i="9"/>
  <c r="AT74" i="9"/>
  <c r="AT76" i="9"/>
  <c r="AT63" i="9"/>
  <c r="AT65" i="9"/>
  <c r="AT67" i="9"/>
  <c r="AT69" i="9"/>
  <c r="AT71" i="9"/>
  <c r="AT73" i="9"/>
  <c r="AT75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B7" i="9"/>
  <c r="AT45" i="9"/>
  <c r="AT9" i="9"/>
  <c r="AT5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C6" i="9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Z24" i="5" s="1"/>
  <c r="AB4" i="5"/>
  <c r="Y4" i="5"/>
  <c r="Y24" i="5" s="1"/>
  <c r="AA4" i="5"/>
  <c r="AA24" i="5" s="1"/>
  <c r="AC4" i="5"/>
  <c r="AC24" i="5" s="1"/>
  <c r="Z8" i="5"/>
  <c r="D7" i="9"/>
  <c r="F7" i="9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X8" i="5"/>
  <c r="AB3" i="5"/>
  <c r="AB7" i="5"/>
  <c r="Z6" i="5"/>
  <c r="Z9" i="5"/>
  <c r="Y9" i="5"/>
  <c r="AC6" i="5"/>
  <c r="AA3" i="5"/>
  <c r="AA8" i="5"/>
  <c r="Y6" i="5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AA9" i="5"/>
  <c r="AB6" i="5"/>
  <c r="AB9" i="5"/>
  <c r="Z7" i="5"/>
  <c r="Z3" i="5"/>
  <c r="AC9" i="5"/>
  <c r="AC8" i="5"/>
  <c r="AC7" i="5"/>
  <c r="AA6" i="5"/>
  <c r="AA7" i="5"/>
  <c r="Y8" i="5"/>
  <c r="Y7" i="5"/>
  <c r="AC3" i="5"/>
  <c r="Y3" i="5"/>
  <c r="G9" i="13"/>
  <c r="K9" i="13"/>
  <c r="M9" i="13"/>
  <c r="O9" i="13"/>
  <c r="U9" i="13"/>
  <c r="D9" i="13"/>
  <c r="F9" i="13"/>
  <c r="J9" i="13"/>
  <c r="L9" i="13"/>
  <c r="N9" i="13"/>
  <c r="P9" i="13"/>
  <c r="R9" i="13"/>
  <c r="T9" i="13"/>
  <c r="V9" i="13"/>
  <c r="S9" i="13"/>
  <c r="E9" i="13"/>
  <c r="W8" i="13"/>
  <c r="W7" i="13"/>
  <c r="I9" i="13"/>
  <c r="C9" i="13"/>
  <c r="M13" i="9"/>
  <c r="L13" i="9"/>
  <c r="N13" i="9"/>
  <c r="O13" i="9"/>
  <c r="J13" i="9"/>
  <c r="I13" i="9"/>
  <c r="E7" i="13"/>
  <c r="G7" i="13"/>
  <c r="I7" i="13"/>
  <c r="K7" i="13"/>
  <c r="M7" i="13"/>
  <c r="O7" i="13"/>
  <c r="Q7" i="13"/>
  <c r="S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S8" i="13"/>
  <c r="U8" i="13"/>
  <c r="D8" i="13"/>
  <c r="F8" i="13"/>
  <c r="H8" i="13"/>
  <c r="J8" i="13"/>
  <c r="L8" i="13"/>
  <c r="N8" i="13"/>
  <c r="R4" i="5"/>
  <c r="T8" i="13"/>
  <c r="V8" i="13"/>
  <c r="S4" i="5"/>
  <c r="T4" i="5"/>
  <c r="K9" i="9"/>
  <c r="AC70" i="9" l="1" a="1"/>
  <c r="AC70" i="9" s="1"/>
  <c r="AJ70" i="9" s="1"/>
  <c r="AC68" i="9" a="1"/>
  <c r="AC68" i="9" s="1"/>
  <c r="AJ68" i="9" s="1"/>
  <c r="AC64" i="9" a="1"/>
  <c r="AC64" i="9" s="1"/>
  <c r="AJ64" i="9" s="1"/>
  <c r="AC60" i="9" a="1"/>
  <c r="AC60" i="9" s="1"/>
  <c r="AJ60" i="9" s="1"/>
  <c r="AC56" i="9" a="1"/>
  <c r="AC56" i="9" s="1"/>
  <c r="AC74" i="9" a="1"/>
  <c r="AC74" i="9" s="1"/>
  <c r="AC72" i="9" a="1"/>
  <c r="AC72" i="9" s="1"/>
  <c r="AJ72" i="9" s="1"/>
  <c r="AT77" i="9"/>
  <c r="AJ4" i="9"/>
  <c r="AJ6" i="9"/>
  <c r="AJ8" i="9"/>
  <c r="AJ10" i="9"/>
  <c r="AJ11" i="9"/>
  <c r="AJ15" i="9"/>
  <c r="AJ19" i="9"/>
  <c r="AJ23" i="9"/>
  <c r="AJ27" i="9"/>
  <c r="AJ31" i="9"/>
  <c r="AJ35" i="9"/>
  <c r="AJ39" i="9"/>
  <c r="AJ43" i="9"/>
  <c r="AJ12" i="9"/>
  <c r="AJ16" i="9"/>
  <c r="AJ20" i="9"/>
  <c r="AJ24" i="9"/>
  <c r="AJ28" i="9"/>
  <c r="AJ32" i="9"/>
  <c r="AJ36" i="9"/>
  <c r="AJ40" i="9"/>
  <c r="AJ44" i="9"/>
  <c r="AJ47" i="9"/>
  <c r="AJ51" i="9"/>
  <c r="AJ55" i="9"/>
  <c r="AJ59" i="9"/>
  <c r="AJ63" i="9"/>
  <c r="AJ67" i="9"/>
  <c r="AJ71" i="9"/>
  <c r="AJ73" i="9"/>
  <c r="AJ76" i="9"/>
  <c r="AJ78" i="9"/>
  <c r="AJ80" i="9"/>
  <c r="AJ82" i="9"/>
  <c r="AJ50" i="9"/>
  <c r="AJ54" i="9"/>
  <c r="AJ58" i="9"/>
  <c r="AJ61" i="9"/>
  <c r="AJ66" i="9"/>
  <c r="AJ5" i="9"/>
  <c r="AJ7" i="9"/>
  <c r="AJ9" i="9"/>
  <c r="AJ13" i="9"/>
  <c r="AJ17" i="9"/>
  <c r="AJ21" i="9"/>
  <c r="AJ25" i="9"/>
  <c r="AJ29" i="9"/>
  <c r="AJ33" i="9"/>
  <c r="AJ37" i="9"/>
  <c r="AJ41" i="9"/>
  <c r="AJ45" i="9"/>
  <c r="AJ14" i="9"/>
  <c r="AJ18" i="9"/>
  <c r="AJ22" i="9"/>
  <c r="AJ26" i="9"/>
  <c r="AJ30" i="9"/>
  <c r="AJ34" i="9"/>
  <c r="AJ38" i="9"/>
  <c r="AJ42" i="9"/>
  <c r="AJ46" i="9"/>
  <c r="AJ49" i="9"/>
  <c r="AJ53" i="9"/>
  <c r="AJ57" i="9"/>
  <c r="AJ62" i="9"/>
  <c r="AJ65" i="9"/>
  <c r="AJ69" i="9"/>
  <c r="AJ75" i="9"/>
  <c r="AJ77" i="9"/>
  <c r="AJ79" i="9"/>
  <c r="AJ81" i="9"/>
  <c r="AJ48" i="9"/>
  <c r="AJ52" i="9"/>
  <c r="AJ56" i="9"/>
  <c r="AJ74" i="9"/>
  <c r="AJ3" i="9"/>
  <c r="W4" i="5"/>
  <c r="W3" i="13"/>
  <c r="W4" i="13"/>
  <c r="W22" i="13" s="1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R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W24" i="5" l="1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AD10" i="13" l="1"/>
  <c r="AD9" i="13"/>
  <c r="AD7" i="13"/>
  <c r="W3" i="5" l="1"/>
  <c r="W7" i="5"/>
  <c r="W6" i="5"/>
  <c r="W9" i="5"/>
  <c r="W8" i="5"/>
  <c r="V6" i="5"/>
  <c r="Q9" i="5"/>
  <c r="C3" i="5"/>
  <c r="E3" i="5"/>
  <c r="T6" i="5"/>
  <c r="R9" i="5"/>
  <c r="I8" i="5"/>
  <c r="I6" i="5"/>
  <c r="S9" i="5"/>
  <c r="H9" i="5"/>
  <c r="C9" i="5"/>
  <c r="S7" i="5"/>
  <c r="K3" i="5"/>
  <c r="Q6" i="5"/>
  <c r="V3" i="5"/>
  <c r="C6" i="5"/>
  <c r="H3" i="5"/>
  <c r="K8" i="5"/>
  <c r="S8" i="5"/>
  <c r="O7" i="5"/>
  <c r="O8" i="5"/>
  <c r="G8" i="5"/>
  <c r="J7" i="5"/>
  <c r="N6" i="5"/>
  <c r="E6" i="5"/>
  <c r="O3" i="5"/>
  <c r="J8" i="5"/>
  <c r="U3" i="5"/>
  <c r="D8" i="5"/>
  <c r="R6" i="5"/>
  <c r="R7" i="5"/>
  <c r="U9" i="5"/>
  <c r="M6" i="5"/>
  <c r="U7" i="5"/>
  <c r="R8" i="5"/>
  <c r="L3" i="5"/>
  <c r="G6" i="5"/>
  <c r="G3" i="5"/>
  <c r="L9" i="5"/>
  <c r="L6" i="5"/>
  <c r="J3" i="5"/>
  <c r="C7" i="5"/>
  <c r="P8" i="5"/>
  <c r="P7" i="5"/>
  <c r="P6" i="5"/>
  <c r="I9" i="5"/>
  <c r="G7" i="5"/>
  <c r="E7" i="5"/>
  <c r="H7" i="5"/>
  <c r="D3" i="5"/>
  <c r="T9" i="5"/>
  <c r="M9" i="5"/>
  <c r="C8" i="5"/>
  <c r="Q8" i="5"/>
  <c r="Q3" i="5"/>
  <c r="F3" i="5"/>
  <c r="F8" i="5"/>
  <c r="H8" i="5"/>
  <c r="F7" i="5"/>
  <c r="V9" i="5"/>
  <c r="D7" i="5"/>
  <c r="K9" i="5"/>
  <c r="T8" i="5"/>
  <c r="D9" i="5"/>
  <c r="I3" i="5"/>
  <c r="M8" i="5"/>
  <c r="M3" i="5"/>
  <c r="E9" i="5"/>
  <c r="U8" i="5"/>
  <c r="T3" i="5"/>
  <c r="L8" i="5"/>
  <c r="O9" i="5"/>
  <c r="P9" i="5"/>
  <c r="V7" i="5"/>
  <c r="J6" i="5"/>
  <c r="T7" i="5"/>
  <c r="E8" i="5"/>
  <c r="H6" i="5"/>
  <c r="K6" i="5"/>
  <c r="O6" i="5"/>
  <c r="R3" i="5"/>
  <c r="P3" i="5"/>
  <c r="M7" i="5"/>
  <c r="S6" i="5"/>
  <c r="Q7" i="5"/>
  <c r="G9" i="5"/>
  <c r="I7" i="5"/>
  <c r="J9" i="5"/>
  <c r="N8" i="5"/>
  <c r="N3" i="5"/>
  <c r="S3" i="5"/>
  <c r="F6" i="5"/>
  <c r="D6" i="5"/>
  <c r="K7" i="5"/>
  <c r="F9" i="5"/>
  <c r="AD5" i="13"/>
  <c r="L7" i="5"/>
  <c r="V8" i="5"/>
  <c r="N7" i="5"/>
  <c r="AD8" i="13"/>
  <c r="U6" i="5"/>
  <c r="N9" i="5"/>
  <c r="AD8" i="5" l="1"/>
  <c r="AD6" i="5"/>
  <c r="AD7" i="5"/>
  <c r="AD9" i="5"/>
  <c r="AD3" i="5"/>
  <c r="AG53" i="9" l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05-04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<sst xmlns="http://schemas.openxmlformats.org/spreadsheetml/2006/main" count="8206" uniqueCount="1151">
  <si>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</si>
  <si>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</si>
  <si>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</si>
  <si>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</si>
  <si>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</si>
  <si>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</si>
  <si>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</si>
  <si>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</si>
  <si>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</si>
  <si>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</si>
  <si>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</si>
  <si>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</si>
  <si>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</si>
  <si>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</si>
  <si>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</si>
  <si>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</si>
  <si>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</si>
  <si>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</si>
  <si>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</si>
  <si>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</si>
  <si>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</si>
  <si>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</si>
  <si>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</si>
  <si>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</si>
  <si>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</si>
  <si>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</si>
  <si>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</si>
  <si>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</si>
  <si>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</si>
  <si>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</si>
  <si>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</si>
  <si>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</si>
  <si>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</si>
  <si>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</si>
  <si>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</si>
  <si>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</si>
  <si>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</si>
  <si>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</si>
  <si>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</si>
  <si>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</si>
  <si>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</si>
  <si>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</si>
  <si>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</si>
  <si>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</si>
  <si>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</si>
  <si>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</si>
  <si>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</si>
  <si>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</si>
  <si>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</si>
  <si>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</si>
  <si>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</si>
  <si>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</si>
  <si>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</si>
  <si>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</si>
  <si>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</si>
  <si>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</si>
  <si>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</si>
  <si>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</si>
  <si>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</si>
  <si>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</si>
  <si>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</si>
  <si>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</si>
  <si>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</si>
  <si>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</si>
  <si>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</si>
  <si>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</si>
  <si>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</si>
  <si>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</si>
  <si>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</si>
  <si>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</si>
  <si>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</si>
  <si>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</si>
  <si>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</si>
  <si>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</si>
  <si>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</si>
  <si>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</si>
  <si>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</si>
  <si>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</si>
  <si>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</si>
  <si>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</si>
  <si>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</si>
  <si>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</si>
  <si>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</si>
  <si>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</si>
  <si>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</si>
  <si>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</si>
  <si>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</si>
  <si>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</si>
  <si>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</si>
  <si>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</si>
  <si>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</si>
  <si>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</si>
  <si>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</si>
  <si>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</si>
  <si>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</si>
  <si>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</si>
  <si>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</si>
  <si>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</si>
  <si>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</si>
  <si>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</si>
  <si>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</si>
  <si>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</si>
  <si>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</si>
  <si>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</si>
  <si>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</si>
  <si>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</si>
  <si>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</si>
  <si>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</si>
  <si>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</si>
  <si>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</si>
  <si>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</si>
  <si>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</si>
  <si>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</si>
  <si>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</si>
  <si>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</si>
  <si>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</si>
  <si>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</si>
  <si>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</si>
  <si>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</si>
  <si>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</si>
  <si>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</si>
  <si>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</si>
  <si>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</si>
  <si>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</si>
  <si>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</si>
  <si>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</si>
  <si>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</si>
  <si>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</si>
  <si>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</si>
  <si>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</si>
  <si>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</si>
  <si>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</si>
  <si>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</si>
  <si>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</si>
  <si>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</si>
  <si>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</si>
  <si>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</si>
  <si>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</si>
  <si>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</si>
  <si>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</si>
  <si>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</si>
  <si>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</si>
  <si>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</si>
  <si>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</si>
  <si>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</si>
  <si>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</si>
  <si>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</si>
  <si>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</si>
  <si>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</si>
  <si>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</si>
  <si>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</si>
  <si>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</si>
  <si>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</si>
  <si>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</si>
  <si>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</si>
  <si>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</si>
  <si>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</si>
  <si>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</si>
  <si>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</si>
  <si>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</si>
  <si>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</si>
  <si>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</si>
  <si>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</si>
  <si>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</si>
  <si>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</si>
  <si>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</si>
  <si>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</si>
  <si>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</si>
  <si>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</si>
  <si>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</si>
  <si>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</si>
  <si>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</si>
  <si>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</si>
  <si>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</si>
  <si>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</si>
  <si>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</si>
  <si>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</si>
  <si>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</si>
  <si>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</si>
  <si>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</si>
  <si>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</si>
  <si>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</si>
  <si>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</si>
  <si>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</si>
  <si>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</si>
  <si>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</si>
  <si>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</si>
  <si>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</si>
  <si>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</si>
  <si>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</si>
  <si>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</si>
  <si>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</si>
  <si>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</si>
  <si>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</si>
  <si>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</si>
  <si>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</si>
  <si>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</si>
  <si>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</si>
  <si>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</si>
  <si>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</si>
  <si>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</si>
  <si>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</si>
  <si>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</si>
  <si>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</si>
  <si>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</si>
  <si>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</si>
  <si>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</si>
  <si>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Martin Zeilbauer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</si>
  <si>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</si>
  <si>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</si>
  <si>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</si>
  <si>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</si>
  <si>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</si>
  <si>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</si>
  <si>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</si>
  <si>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</si>
  <si>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</si>
  <si>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</si>
  <si>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</si>
  <si>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</si>
  <si>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Dinko Simenc</t>
  </si>
  <si>
    <t>Thomas Spritzendorfer</t>
  </si>
  <si>
    <t>Magda Kiss</t>
  </si>
  <si>
    <t>Kathi Winzer</t>
  </si>
  <si>
    <t>Sylvie Steinkellner</t>
  </si>
  <si>
    <t>Gabriele Gould</t>
  </si>
  <si>
    <t>Maja Simenc</t>
  </si>
  <si>
    <t>Eva Pirchenfellner</t>
  </si>
  <si>
    <t>Julia Lindorfer</t>
  </si>
  <si>
    <t>Elias Schmidt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</si>
  <si>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</si>
  <si>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</si>
  <si>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</si>
  <si>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</si>
  <si>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</si>
  <si>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</si>
  <si>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</si>
  <si>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</si>
  <si>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</si>
  <si>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</si>
  <si>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</si>
  <si>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</si>
  <si>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</si>
  <si>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</si>
  <si>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</si>
  <si>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</si>
  <si>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</si>
  <si>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</si>
  <si>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</si>
  <si>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</si>
  <si>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</si>
  <si>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</si>
  <si>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</si>
  <si>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</si>
  <si>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</si>
  <si>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</si>
  <si>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</si>
  <si>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</si>
  <si>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</si>
  <si>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</si>
  <si>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</si>
  <si>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</si>
  <si>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</si>
  <si>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</si>
  <si>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</si>
  <si>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</si>
  <si>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</si>
  <si>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</si>
  <si>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</si>
  <si>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</si>
  <si>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</si>
  <si>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</si>
  <si>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</si>
  <si>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</si>
  <si>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</si>
  <si>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</si>
  <si>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</si>
  <si>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</si>
  <si>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</si>
  <si>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</si>
  <si>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</si>
  <si>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</si>
  <si>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</si>
  <si>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</si>
  <si>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</si>
  <si>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</si>
  <si>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</si>
  <si>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</si>
  <si>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</si>
  <si>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</si>
  <si>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</si>
  <si>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</si>
  <si>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</si>
  <si>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</si>
  <si>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</si>
  <si>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</si>
  <si>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</si>
  <si>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</si>
  <si>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</si>
  <si>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</si>
  <si>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</si>
  <si>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</si>
  <si>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</si>
  <si>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</si>
  <si>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</si>
  <si>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</si>
  <si>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</si>
  <si>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</si>
  <si>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</si>
  <si>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</si>
  <si>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</si>
  <si>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</si>
  <si>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</si>
  <si>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</si>
  <si>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</si>
  <si>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</si>
  <si>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</si>
  <si>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</si>
  <si>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</si>
  <si>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</si>
  <si>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</si>
  <si>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</si>
  <si>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</si>
  <si>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</si>
  <si>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</si>
  <si>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</si>
  <si>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</si>
  <si>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</si>
  <si>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</si>
  <si>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</si>
  <si>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</si>
  <si>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</si>
  <si>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</si>
  <si>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</si>
  <si>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</si>
  <si>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</si>
  <si>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</si>
  <si>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</si>
  <si>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</si>
  <si>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</si>
  <si>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2 empty</t>
  </si>
  <si>
    <t>Mike Gordon (US)</t>
  </si>
  <si>
    <t>5 empty</t>
  </si>
  <si>
    <t>Dani Hatvani (HU)</t>
  </si>
  <si>
    <t>Ted Winkelbeiner (DE)</t>
  </si>
  <si>
    <t>Andy Barth</t>
  </si>
  <si>
    <t>Wolfgang Pachler</t>
  </si>
  <si>
    <t>Sebastian Tatra</t>
  </si>
  <si>
    <t>Harald Neumayr</t>
  </si>
  <si>
    <t>Michael Kobella (DE)</t>
  </si>
  <si>
    <t>Phillip Gould</t>
  </si>
  <si>
    <t>Tobias Fuchs (IS)</t>
  </si>
  <si>
    <t>József Jesztl (HU)</t>
  </si>
  <si>
    <t>Lukas Oberhuemer</t>
  </si>
  <si>
    <t>Peter Pichler</t>
  </si>
  <si>
    <t>Dirk Bergold (DE)</t>
  </si>
  <si>
    <t>Sebastian Ratu (FI)</t>
  </si>
  <si>
    <t>Jesse Hawkins (DE)</t>
  </si>
  <si>
    <t>Clemens Toscani</t>
  </si>
  <si>
    <t>Michael Kulmer</t>
  </si>
  <si>
    <t>Dylan Cooper (HU)</t>
  </si>
  <si>
    <t>Robert Rossi</t>
  </si>
  <si>
    <t>Peter Prinz</t>
  </si>
  <si>
    <t>Robert Mayer (DE)</t>
  </si>
  <si>
    <t>25 empty</t>
  </si>
  <si>
    <t>Markus Riepler</t>
  </si>
  <si>
    <t>Philipp Toscani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</si>
  <si>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</si>
  <si>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</si>
  <si>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</si>
  <si>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</si>
  <si>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</si>
  <si>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</si>
  <si>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</si>
  <si>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</si>
  <si>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Predrag Persak (HR)</t>
  </si>
  <si>
    <t>Csaba Balsai (HU)</t>
  </si>
  <si>
    <t>Hannes Mühllechner</t>
  </si>
  <si>
    <t>Laszló Bak (HU)</t>
  </si>
  <si>
    <t>Andreas Hahn</t>
  </si>
  <si>
    <t>Arno Lingenhel</t>
  </si>
  <si>
    <t>Markus Woletz</t>
  </si>
  <si>
    <t>Harald Kucera (DE)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</si>
  <si>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</si>
  <si>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</si>
  <si>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</si>
  <si>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</si>
  <si>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</si>
  <si>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</si>
  <si>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</si>
  <si>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Natalie Mossig (DE)</t>
  </si>
  <si>
    <t>Robert Sitzenfrei</t>
  </si>
  <si>
    <t>Christopher Kranz (DE)</t>
  </si>
  <si>
    <t>Tanja Höll (DE)</t>
  </si>
  <si>
    <t>Elija Feigl</t>
  </si>
  <si>
    <t>Nils Haag (DE)</t>
  </si>
  <si>
    <t>Aki Vuckovic (HR)</t>
  </si>
  <si>
    <t>Michael Tittl</t>
  </si>
  <si>
    <t>Helmut Hnizdo</t>
  </si>
  <si>
    <t>Andreas Kucera (DE)</t>
  </si>
  <si>
    <t>Jakob Gusenbauer</t>
  </si>
  <si>
    <t>Wiltrud Derschmidt</t>
  </si>
  <si>
    <t>Andreas Emberger</t>
  </si>
  <si>
    <t>55 down</t>
  </si>
  <si>
    <t>Birgit Lingenhel</t>
  </si>
  <si>
    <t>Caroline Gould</t>
  </si>
  <si>
    <t>8kob Poliz.eu</t>
  </si>
  <si>
    <t>Franz Strauch (DE)</t>
  </si>
  <si>
    <t>56 down</t>
  </si>
  <si>
    <t>Clemens Gamsjaeger</t>
  </si>
  <si>
    <t>Daniel Oswald</t>
  </si>
  <si>
    <t>János Kazai (HU)</t>
  </si>
  <si>
    <t>Roland Dunzendorfer</t>
  </si>
  <si>
    <t>Veronika Prakisch</t>
  </si>
  <si>
    <t>Vanja Brozovic (HR)</t>
  </si>
  <si>
    <t>Florian Wallisch</t>
  </si>
  <si>
    <t>Christopher Spirk</t>
  </si>
  <si>
    <t>Bálint Kazai (HU)</t>
  </si>
  <si>
    <t>Georg Kapeller</t>
  </si>
  <si>
    <t>Markus Birkenmeier (CH)</t>
  </si>
  <si>
    <t>Ousama El Nabriss</t>
  </si>
  <si>
    <t>Marcel Gala (SK)</t>
  </si>
  <si>
    <t>Georg Pitterle</t>
  </si>
  <si>
    <t>Melissa Gollinger</t>
  </si>
  <si>
    <t>David Angerer</t>
  </si>
  <si>
    <t>Patrick Buchberger</t>
  </si>
  <si>
    <t>Erich Riegler</t>
  </si>
  <si>
    <t>Markus Fuchs</t>
  </si>
  <si>
    <t>Paul Moustakakis</t>
  </si>
  <si>
    <t>Chris Hurwitz</t>
  </si>
  <si>
    <t>Tobias Kaposi</t>
  </si>
  <si>
    <t>Isa Priester</t>
  </si>
  <si>
    <t>Rebecca Kiermaier (DE)</t>
  </si>
  <si>
    <t>Andreas Neulinger</t>
  </si>
  <si>
    <t>Florian Lingenhel</t>
  </si>
  <si>
    <t>Jeroen Vanoverschelde (BE)</t>
  </si>
  <si>
    <t>Adrian Tappe (DE)</t>
  </si>
  <si>
    <t>Manfred Knapp</t>
  </si>
  <si>
    <t>Othmar Ernst</t>
  </si>
  <si>
    <t>Silvia Baumann</t>
  </si>
  <si>
    <t>Manfred Spindelberger</t>
  </si>
  <si>
    <t>Waltraud Paulus</t>
  </si>
  <si>
    <t>Valentin Maier</t>
  </si>
  <si>
    <t>Kathrin Pallauf</t>
  </si>
  <si>
    <t>Barbara Toscani</t>
  </si>
  <si>
    <t>Johannes Nepp</t>
  </si>
  <si>
    <t>Michaela Trimmel</t>
  </si>
  <si>
    <t>Gabriela Galova (SK)</t>
  </si>
  <si>
    <t>Ursula Neulinger</t>
  </si>
  <si>
    <t>Gerhard Hemmelmayr</t>
  </si>
  <si>
    <t>Samuel Miko</t>
  </si>
  <si>
    <t>Jonas Neulinger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</si>
  <si>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</si>
  <si>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</si>
  <si>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</si>
  <si>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</si>
  <si>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</si>
  <si>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</si>
  <si>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</si>
  <si>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</si>
  <si>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</si>
  <si>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</si>
  <si>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</si>
  <si>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</si>
  <si>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</si>
  <si>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</si>
  <si>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</si>
  <si>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</si>
  <si>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</si>
  <si>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</si>
  <si>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</si>
  <si>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</si>
  <si>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</si>
  <si>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</si>
  <si>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</si>
  <si>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</si>
  <si>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</si>
  <si>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</si>
  <si>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</si>
  <si>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</si>
  <si>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</si>
  <si>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</si>
  <si>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</si>
  <si>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</si>
  <si>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</si>
  <si>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</si>
  <si>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6 up</t>
  </si>
  <si>
    <t>10 down</t>
  </si>
  <si>
    <t>11 up</t>
  </si>
  <si>
    <t>Derek Robins (UK)</t>
  </si>
  <si>
    <t>18 up</t>
  </si>
  <si>
    <t>Luká? Filandr (CZ)</t>
  </si>
  <si>
    <t>Jonathan Gewirtz (US)</t>
  </si>
  <si>
    <t>19 down</t>
  </si>
  <si>
    <t>Martin Kricka (SK)</t>
  </si>
  <si>
    <t>Franz Hable</t>
  </si>
  <si>
    <t>Max Hable</t>
  </si>
  <si>
    <t>27 up</t>
  </si>
  <si>
    <t>29 up</t>
  </si>
  <si>
    <t>matthias neubauer</t>
  </si>
  <si>
    <t>Dávid Petri (HU)</t>
  </si>
  <si>
    <t>33 up</t>
  </si>
  <si>
    <t>35 down</t>
  </si>
  <si>
    <t>41 up</t>
  </si>
  <si>
    <t>Bernhard Pucher</t>
  </si>
  <si>
    <t>Tommy Vacca (US)</t>
  </si>
  <si>
    <t>45 empty</t>
  </si>
  <si>
    <t>Thorsten Hasawenth</t>
  </si>
  <si>
    <t>48 up</t>
  </si>
  <si>
    <t>Mathias Gutdeutsch</t>
  </si>
  <si>
    <t>Adam Schneiter</t>
  </si>
  <si>
    <t>Rainer Zeller</t>
  </si>
  <si>
    <t>Markku Riihonen (FI)</t>
  </si>
  <si>
    <t>Johann Schnaiter (DE)</t>
  </si>
  <si>
    <t>Wolfgang Pratl</t>
  </si>
  <si>
    <t>Stefan Schedlik</t>
  </si>
  <si>
    <t>Stefan Killinger</t>
  </si>
  <si>
    <t>Manuel Hanke</t>
  </si>
  <si>
    <t>Georg Anegg</t>
  </si>
  <si>
    <t>Thomas Kremser</t>
  </si>
  <si>
    <t>Róbert Furka (HU)</t>
  </si>
  <si>
    <t>Marek Nemecek (CZ)</t>
  </si>
  <si>
    <t>Lukas Froschauer</t>
  </si>
  <si>
    <t>60 up</t>
  </si>
  <si>
    <t>62 up</t>
  </si>
  <si>
    <t>63 up</t>
  </si>
  <si>
    <t>64 up</t>
  </si>
  <si>
    <t>Sebastian Sattler</t>
  </si>
  <si>
    <t>67 up</t>
  </si>
  <si>
    <t>68 up</t>
  </si>
  <si>
    <t>69 up</t>
  </si>
  <si>
    <t>Olivier Bernaud</t>
  </si>
  <si>
    <t>71 up</t>
  </si>
  <si>
    <t>72 up</t>
  </si>
  <si>
    <t>Matthias Palmetshofer</t>
  </si>
  <si>
    <t>Richard Fasching</t>
  </si>
  <si>
    <t>75 up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</si>
  <si>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</si>
  <si>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</si>
  <si>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</si>
  <si>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</si>
  <si>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</si>
  <si>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</si>
  <si>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77 up</t>
  </si>
  <si>
    <t>78 up</t>
  </si>
  <si>
    <t>Bernadette Brandeis</t>
  </si>
  <si>
    <t>Wolfram Pirstinger</t>
  </si>
  <si>
    <t>Marion Le Merrer</t>
  </si>
  <si>
    <t>Manuel Schrenk</t>
  </si>
  <si>
    <t>81 up</t>
  </si>
  <si>
    <t>Christian Stepanek</t>
  </si>
  <si>
    <t>Dániel Versics (HU)</t>
  </si>
  <si>
    <t>82 up</t>
  </si>
  <si>
    <t>83 up</t>
  </si>
  <si>
    <t>Richard Hazod</t>
  </si>
  <si>
    <t>Dominik Killinger</t>
  </si>
  <si>
    <t>84 up</t>
  </si>
  <si>
    <t>Hannes Buchberger</t>
  </si>
  <si>
    <t>85 up</t>
  </si>
  <si>
    <t>Mathias Kern</t>
  </si>
  <si>
    <t>86 up</t>
  </si>
  <si>
    <t>Manuel Auböck</t>
  </si>
  <si>
    <t>87 up</t>
  </si>
  <si>
    <t>88 up</t>
  </si>
  <si>
    <t>Christoph Schedlik</t>
  </si>
  <si>
    <t>Gerald Froschauer</t>
  </si>
  <si>
    <t>Thomas Riepler</t>
  </si>
  <si>
    <t>90 up</t>
  </si>
  <si>
    <t>Gerhard Pichler</t>
  </si>
  <si>
    <t>Angi Linder</t>
  </si>
  <si>
    <t>91 up</t>
  </si>
  <si>
    <t>Sonja Palmetshofer</t>
  </si>
  <si>
    <t>92 up</t>
  </si>
  <si>
    <t>Alexander Datzinger</t>
  </si>
  <si>
    <t>94 up</t>
  </si>
  <si>
    <t>Laurenz Schaurhofer</t>
  </si>
  <si>
    <t>Robin Binder</t>
  </si>
  <si>
    <t>Vladimir Spacil (SK)</t>
  </si>
  <si>
    <t>Róbert Hatvani (HU)</t>
  </si>
  <si>
    <t>Leopold Reiter</t>
  </si>
  <si>
    <t>Danica Pajtak (HR)</t>
  </si>
  <si>
    <t>Kornél Kazai (HU)</t>
  </si>
  <si>
    <t>Jasna Gordon (HR)</t>
  </si>
  <si>
    <t>Dani Hatvani</t>
  </si>
  <si>
    <t>Dylan Cooper</t>
  </si>
  <si>
    <t>Jesse Hawkins</t>
  </si>
  <si>
    <t>Leo Reichel</t>
  </si>
  <si>
    <t>Vanja Brozovic</t>
  </si>
  <si>
    <t>Played</t>
  </si>
  <si>
    <t>Total-Ranking</t>
  </si>
  <si>
    <t>Hebalm Open 2013</t>
  </si>
  <si>
    <t>y</t>
  </si>
  <si>
    <t>8 up</t>
  </si>
  <si>
    <t>9 down</t>
  </si>
  <si>
    <t>17 down</t>
  </si>
  <si>
    <t>21 empty</t>
  </si>
  <si>
    <t>23 up</t>
  </si>
  <si>
    <t>Richard Kollar (SK)</t>
  </si>
  <si>
    <t>24 up</t>
  </si>
  <si>
    <t>28 empty</t>
  </si>
  <si>
    <t>30 empty</t>
  </si>
  <si>
    <t>31 up</t>
  </si>
  <si>
    <t>32 down</t>
  </si>
  <si>
    <t>34 up</t>
  </si>
  <si>
    <t>36 up</t>
  </si>
  <si>
    <t>Katka Bodova (SK)</t>
  </si>
  <si>
    <t>Manfred Eder</t>
  </si>
  <si>
    <t>42 empty</t>
  </si>
  <si>
    <t>50 up</t>
  </si>
  <si>
    <t>Peter Janda</t>
  </si>
  <si>
    <t>58 up</t>
  </si>
  <si>
    <t>59 up</t>
  </si>
  <si>
    <t>66 up</t>
  </si>
  <si>
    <t>Alexander Eigl</t>
  </si>
  <si>
    <t>76 up</t>
  </si>
  <si>
    <t>79 down</t>
  </si>
  <si>
    <t>Michael Feller</t>
  </si>
  <si>
    <t>Gianluca Agrinz</t>
  </si>
  <si>
    <t>Roman Agrinz</t>
  </si>
  <si>
    <t>NF8</t>
  </si>
  <si>
    <t>NF9</t>
  </si>
  <si>
    <t>(Hebalm / 25.5. - 26.5. 2013)</t>
  </si>
  <si>
    <t>3 empty</t>
  </si>
  <si>
    <t>4 empty</t>
  </si>
  <si>
    <t>7 up</t>
  </si>
  <si>
    <t>12 up</t>
  </si>
  <si>
    <t>13 down</t>
  </si>
  <si>
    <t>14 down</t>
  </si>
  <si>
    <t>15 up</t>
  </si>
  <si>
    <t>16 up</t>
  </si>
  <si>
    <t>20 down</t>
  </si>
  <si>
    <t>22 empty</t>
  </si>
  <si>
    <t>26 up</t>
  </si>
  <si>
    <t>37 up</t>
  </si>
  <si>
    <t>38 up</t>
  </si>
  <si>
    <t>39 up</t>
  </si>
  <si>
    <t>40 up</t>
  </si>
  <si>
    <t>43 empty</t>
  </si>
  <si>
    <t>44 empty</t>
  </si>
  <si>
    <t>46 up</t>
  </si>
  <si>
    <t>47 up</t>
  </si>
  <si>
    <t>49 down</t>
  </si>
  <si>
    <t>51 up</t>
  </si>
  <si>
    <t>52 empty</t>
  </si>
  <si>
    <t>53 up</t>
  </si>
  <si>
    <t>54 up</t>
  </si>
  <si>
    <t>57 up</t>
  </si>
  <si>
    <t>61 up</t>
  </si>
  <si>
    <t>65 down</t>
  </si>
  <si>
    <t>70 down</t>
  </si>
  <si>
    <t>73 up</t>
  </si>
  <si>
    <t>74 up</t>
  </si>
  <si>
    <t>80 up</t>
  </si>
  <si>
    <t>89 up</t>
  </si>
  <si>
    <t>93 up</t>
  </si>
  <si>
    <t>Mike Gordon</t>
  </si>
  <si>
    <t>Benedikt Heiß</t>
  </si>
  <si>
    <t>Robert Furka</t>
  </si>
  <si>
    <t>Radule Mikic</t>
  </si>
  <si>
    <t>Peter Harsfai</t>
  </si>
  <si>
    <t>Robert Mayer</t>
  </si>
  <si>
    <t>Benny Zalan</t>
  </si>
  <si>
    <t>Laszlo Bak</t>
  </si>
  <si>
    <t>Peter Kramer</t>
  </si>
  <si>
    <t>Csaba Balsai</t>
  </si>
  <si>
    <t>Barnabas Jozsa</t>
  </si>
  <si>
    <t>Marcel Gala</t>
  </si>
  <si>
    <t>Pavol Kudela</t>
  </si>
  <si>
    <t>Kristijan Sklepic</t>
  </si>
  <si>
    <t>Danica Pajtak</t>
  </si>
  <si>
    <t>NF</t>
  </si>
  <si>
    <t>Robert Hatvani</t>
  </si>
  <si>
    <t>Otfried Derschmidt gewann im PlayOff das Turnier gegen Mike Gordon aufgrund Closest-To-The-Pin</t>
  </si>
  <si>
    <t>Das Finale wurde aufgrund unterschiedlicher Bahnen zu Runde 3 in der Round-Statistic nicht ausgewertet</t>
  </si>
  <si>
    <t>12 Player(s) didn't finish</t>
  </si>
  <si>
    <t>Men: 10 / Women: 2</t>
  </si>
  <si>
    <t>Less holes in round 3 than in round 2</t>
  </si>
  <si>
    <t>Best score in tournament: 62</t>
  </si>
  <si>
    <t>Several rounds or players</t>
  </si>
  <si>
    <t>Otfried Derschmidt played 21 hole(s) under par</t>
  </si>
  <si>
    <t>Birdies: 21 / Eagles/+: 0</t>
  </si>
  <si>
    <t>Mike Gordon played only 6 hole(s) over par</t>
  </si>
  <si>
    <t>Bogeys: 4 / Double-Bogeys/+: 2</t>
  </si>
  <si>
    <t>No Aces in tournament</t>
  </si>
  <si>
    <t>1 Eagle(s) on hole 17 (par 4)</t>
  </si>
  <si>
    <t>Jesse Hawkins / Round 3</t>
  </si>
  <si>
    <t>On hole 4 (par 3) only Peter Pichler played all rounds under par</t>
  </si>
  <si>
    <t>On hole 5 (par 3) only Dani Hatvani played all rounds under par</t>
  </si>
  <si>
    <t>On hole 6 (par 3) only Mike Gordon played all rounds under par</t>
  </si>
  <si>
    <t>On hole 8 (par 3) only Johannes Petz played all rounds under par</t>
  </si>
  <si>
    <t>Biggest Skill-O-Meter-Worsening Men Rating &gt; 850</t>
  </si>
  <si>
    <t>Michael Paulus played 13 % worst than his last rating (925)</t>
  </si>
  <si>
    <t>Rating in this tournament: 807</t>
  </si>
  <si>
    <t>On hole 11 (par 3) Johannes Petz took 11 throws in total (3 rounds)</t>
  </si>
  <si>
    <t>Best men took only 8 throws</t>
  </si>
  <si>
    <t># Triple-Bogeys Men Rating &gt; 850</t>
  </si>
  <si>
    <t>Only 1 Triple-Bogey on hole 6 (par 3)</t>
  </si>
  <si>
    <t>Daniel Maier / Round 2</t>
  </si>
  <si>
    <t>Only 1 Triple-Bogey on hole 7 (par 3)</t>
  </si>
  <si>
    <t>Til Schönmayr / Round 2</t>
  </si>
  <si>
    <t>Only 1 Triple-Bogey on hole 13 (par 4)</t>
  </si>
  <si>
    <t>Bernd Kolmanz / Final</t>
  </si>
  <si>
    <t>Only 1 Triple-Bogey on hole 14 (par 3)</t>
  </si>
  <si>
    <t>Daniel Maier / Round 3</t>
  </si>
  <si>
    <t>Only 1 Triple-Bogey on hole 19 (par 3)</t>
  </si>
  <si>
    <t>Radule Mikic / Round 2</t>
  </si>
  <si>
    <t># Oh dear Men Rating &gt; 850</t>
  </si>
  <si>
    <t>Only 1 Oh Dear on hole 13 (par 4)</t>
  </si>
  <si>
    <t>Bernd Kolmanz / Round 3</t>
  </si>
  <si>
    <t>Best/Worst-Difference Men Rating &gt; 850</t>
  </si>
  <si>
    <t>On hole 6 (par 3) Daniel Maier took 16 throws in total (3 rounds)</t>
  </si>
  <si>
    <t>On hole 13 (par 4) Bernd Kolmanz took 24 throws in total (4 rounds)</t>
  </si>
  <si>
    <t>Best men took only 16 throws</t>
  </si>
  <si>
    <t>Best score in tournament: 70</t>
  </si>
  <si>
    <t>Katharina Gusenbauer / Round 2</t>
  </si>
  <si>
    <t>Biggest Skill-O-Meter-Worsening Women Rating &gt; 600</t>
  </si>
  <si>
    <t>Irmgard Derschmidt played 12 % worst than her last rating (750)</t>
  </si>
  <si>
    <t>Rating in this tournament: 663</t>
  </si>
  <si>
    <t>On hole 9 (par 3) Wiltrud Derschmidt played 3 throws better than best women (3 rounds)</t>
  </si>
  <si>
    <t>Best women took 12 throws</t>
  </si>
  <si>
    <t># Triple-Bogeys Women Rating &gt; 600</t>
  </si>
  <si>
    <t>Only 1 Triple-Bogey on hole 10 (par 4)</t>
  </si>
  <si>
    <t>Irmgard Derschmidt / Round 2</t>
  </si>
  <si>
    <t>Irmgard Derschmidt / Round 3</t>
  </si>
  <si>
    <t>Only 1 Triple-Bogey on hole 16 (par 3)</t>
  </si>
  <si>
    <t>Wiltrud Derschmidt / Round 1</t>
  </si>
  <si>
    <t>Magda Kiss / Round 1</t>
  </si>
  <si>
    <t>Only 1 Triple-Bogey on hole 20 (par 3)</t>
  </si>
  <si>
    <t>Barbara Helbich / Round 1</t>
  </si>
  <si>
    <t># Oh dear Women Rating &gt; 600</t>
  </si>
  <si>
    <t>Only 1 Oh Dear on hole 9 (par 3)</t>
  </si>
  <si>
    <t>Susanne Giendl / Final</t>
  </si>
  <si>
    <t>Only 1 Oh Dear on hole 12 (par 3)</t>
  </si>
  <si>
    <t>Irmgard Derschmidt / Final</t>
  </si>
  <si>
    <t>Kristijan Sklepic (103 -&gt; 90)</t>
  </si>
  <si>
    <t>Magda Kiss (82 -&gt; 67)</t>
  </si>
  <si>
    <t>Otfried Derschmidt (62)</t>
  </si>
  <si>
    <t>2 Players (62)</t>
  </si>
  <si>
    <t>2 Players (49)</t>
  </si>
  <si>
    <t>2 Players (6)</t>
  </si>
  <si>
    <t>3 Players (6)</t>
  </si>
  <si>
    <t>Mike Gordon (9)</t>
  </si>
  <si>
    <t>Til Schönmayr (1)</t>
  </si>
  <si>
    <t>Karl Seper (1)</t>
  </si>
  <si>
    <t>4 Players (1)</t>
  </si>
  <si>
    <t>0,3 % better</t>
  </si>
  <si>
    <t>2,4 % better</t>
  </si>
  <si>
    <t># Scores under par / over par Men Rating &gt; 850</t>
  </si>
  <si>
    <t>Otfried Derschmidt (59 -&gt; 49)</t>
  </si>
  <si>
    <t>Biggest Improvement Men Rating &gt; 850</t>
  </si>
  <si>
    <t>Harald Neumayr (69 -&gt; 62)</t>
  </si>
  <si>
    <t>Biggest Worsening Men Rating &gt; 850</t>
  </si>
  <si>
    <t>Til Schönmayr (64 -&gt; 75)</t>
  </si>
  <si>
    <t>Bernd Kolmanz (58 -&gt; 69)</t>
  </si>
  <si>
    <t>Worst Round Men Rating &gt; 850</t>
  </si>
  <si>
    <t>4 Players (73)</t>
  </si>
  <si>
    <t>Laszlo Bak (77)</t>
  </si>
  <si>
    <t>Bernd Kolmanz (69)</t>
  </si>
  <si>
    <t>1,7 % better</t>
  </si>
  <si>
    <t>3 % better</t>
  </si>
  <si>
    <t># Scores under par / over par Women Rating &gt; 600</t>
  </si>
  <si>
    <t>Wiltrud Derschmidt (82 -&gt; 72)</t>
  </si>
  <si>
    <t>Biggest Improvement Women Rating &gt; 600</t>
  </si>
  <si>
    <t>Biggest Worsening Women Rating &gt; 600</t>
  </si>
  <si>
    <t>Magda Kiss (87 -&gt; 97)</t>
  </si>
  <si>
    <t>Wiltrud Derschmidt (62 -&gt; 71)</t>
  </si>
  <si>
    <t>Katharina Gusenbauer (75)</t>
  </si>
  <si>
    <t>Katharina Gusenbauer (70)</t>
  </si>
  <si>
    <t>Katharina Gusenbauer (60)</t>
  </si>
  <si>
    <t>Worst Round Women Rating &gt; 600</t>
  </si>
  <si>
    <t>Barbara Helbich (88)</t>
  </si>
  <si>
    <t>Magda Kiss (97)</t>
  </si>
  <si>
    <t>Irmgard Derschmidt (72)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</si>
  <si>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</si>
  <si>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</si>
  <si>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</si>
  <si>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</si>
  <si>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</si>
  <si>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</si>
  <si>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</si>
  <si>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</si>
  <si>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</si>
  <si>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</si>
  <si>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</si>
  <si>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</si>
  <si>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</si>
  <si>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</si>
  <si>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</si>
  <si>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</si>
  <si>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</si>
  <si>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</si>
  <si>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</si>
  <si>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</si>
  <si>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</si>
  <si>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</si>
  <si>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</si>
  <si>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</si>
  <si>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</si>
  <si>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</si>
  <si>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</si>
  <si>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</si>
  <si>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</si>
  <si>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</si>
  <si>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</si>
  <si>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</si>
  <si>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</si>
  <si>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</si>
  <si>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</si>
  <si>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</si>
  <si>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</si>
  <si>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</si>
  <si>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</si>
  <si>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</si>
  <si>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</si>
  <si>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</si>
  <si>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</si>
  <si>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</si>
  <si>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</si>
  <si>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</si>
  <si>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</si>
  <si>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</si>
  <si>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</si>
  <si>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</si>
  <si>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</si>
  <si>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</si>
  <si>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</si>
  <si>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</si>
  <si>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</si>
  <si>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</si>
  <si>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</si>
  <si>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</si>
  <si>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</si>
  <si>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</si>
  <si>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</si>
  <si>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</si>
  <si>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</si>
  <si>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</si>
  <si>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</si>
  <si>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</si>
  <si>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</si>
  <si>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</si>
  <si>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</si>
  <si>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</si>
  <si>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</si>
  <si>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</si>
  <si>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</si>
  <si>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</si>
  <si>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</si>
  <si>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</si>
  <si>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</si>
  <si>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</si>
  <si>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</si>
  <si>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</si>
  <si>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</si>
  <si>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</si>
  <si>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</si>
  <si>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</si>
  <si>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</si>
  <si>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</si>
  <si>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</si>
  <si>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</si>
  <si>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</si>
  <si>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</si>
  <si>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</si>
  <si>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</si>
  <si>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</si>
  <si>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</si>
  <si>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</si>
  <si>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</si>
  <si>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</si>
  <si>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</si>
  <si>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</si>
  <si>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</si>
  <si>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</si>
  <si>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</si>
  <si>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</si>
  <si>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</si>
  <si>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</si>
  <si>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</si>
  <si>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</si>
  <si>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</si>
  <si>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</si>
  <si>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</si>
  <si>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</si>
  <si>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</si>
  <si>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</si>
  <si>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</si>
  <si>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</si>
  <si>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</si>
  <si>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</si>
  <si>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</si>
  <si>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</si>
  <si>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</si>
  <si>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</si>
  <si>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</si>
  <si>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</si>
  <si>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</si>
  <si>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</si>
  <si>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</si>
  <si>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</si>
  <si>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</si>
  <si>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</si>
  <si>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</si>
  <si>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</si>
  <si>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</si>
  <si>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</si>
  <si>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</si>
  <si>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</si>
  <si>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</si>
  <si>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</si>
  <si>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</si>
  <si>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</si>
  <si>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</si>
  <si>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</si>
  <si>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</t>
  </si>
  <si>
    <t>Final/2</t>
  </si>
  <si>
    <t>Final/4</t>
  </si>
  <si>
    <t>Final/8</t>
  </si>
  <si>
    <t>Final/9</t>
  </si>
  <si>
    <t>Final/10</t>
  </si>
  <si>
    <t>Final/12</t>
  </si>
  <si>
    <t>Final/13</t>
  </si>
  <si>
    <t>Final/21</t>
  </si>
  <si>
    <t>PlayOff/21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</si>
  <si>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</si>
  <si>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</si>
  <si>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</si>
  <si>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</si>
  <si>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</si>
  <si>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</si>
  <si>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</si>
  <si>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</si>
  <si>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</si>
  <si>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</si>
  <si>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</si>
  <si>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</si>
  <si>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</si>
  <si>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</si>
  <si>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</si>
  <si>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</si>
  <si>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</si>
  <si>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</si>
  <si>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</si>
  <si>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</si>
  <si>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</si>
  <si>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</si>
  <si>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</si>
  <si>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</si>
  <si>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</si>
  <si>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</si>
  <si>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</si>
  <si>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</si>
  <si>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</si>
  <si>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</si>
  <si>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</si>
  <si>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</si>
  <si>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</si>
  <si>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</si>
  <si>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</si>
  <si>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</si>
  <si>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</si>
  <si>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</si>
  <si>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</si>
  <si>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</si>
  <si>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</si>
  <si>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</si>
  <si>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</si>
  <si>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</si>
  <si>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</si>
  <si>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</si>
  <si>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</si>
  <si>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</si>
  <si>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</si>
  <si>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</si>
  <si>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</si>
  <si>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</si>
  <si>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W1</t>
  </si>
  <si>
    <t>W2</t>
  </si>
  <si>
    <t>W3</t>
  </si>
  <si>
    <t>W4</t>
  </si>
  <si>
    <t>W5</t>
  </si>
  <si>
    <t>W6</t>
  </si>
  <si>
    <t>W7</t>
  </si>
  <si>
    <t>W8</t>
  </si>
  <si>
    <t>MNF0</t>
  </si>
  <si>
    <t>MNF</t>
  </si>
  <si>
    <t>MNF1</t>
  </si>
  <si>
    <t>MNF2</t>
  </si>
  <si>
    <t>MNF3</t>
  </si>
  <si>
    <t>MNF4</t>
  </si>
  <si>
    <t>MNF5</t>
  </si>
  <si>
    <t>MNF6</t>
  </si>
  <si>
    <t>WNF0</t>
  </si>
  <si>
    <t>WNF</t>
  </si>
  <si>
    <t>MNF7</t>
  </si>
  <si>
    <t>MNF8</t>
  </si>
  <si>
    <t>WNF1</t>
  </si>
  <si>
    <t>MNF9</t>
  </si>
  <si>
    <t>Danica Pajtak / Round 1</t>
  </si>
  <si>
    <t>Only 1 Triple-Bogey on hole 4 (par 3)</t>
  </si>
  <si>
    <t>Eva Pirchenfellner / Round 1</t>
  </si>
  <si>
    <t>Only 1 Triple-Bogey on hole 5 (par 3)</t>
  </si>
  <si>
    <t>8, 11</t>
  </si>
  <si>
    <t>No Triple-Bogeys on hole(s) 8, 11</t>
  </si>
  <si>
    <t>1, 2</t>
  </si>
  <si>
    <t>1, 2, 3</t>
  </si>
  <si>
    <t>1, 2, 3, 4</t>
  </si>
  <si>
    <t>1, 2, 3, 4, 5</t>
  </si>
  <si>
    <t>Someone /Round 1</t>
  </si>
  <si>
    <t>Only 1 Oh Dear on hole 6 (par 3)</t>
  </si>
  <si>
    <t>1, 2, 3, 4, 5, 7</t>
  </si>
  <si>
    <t>1, 2, 3, 4, 5, 7, 8</t>
  </si>
  <si>
    <t>Someone /Final</t>
  </si>
  <si>
    <t>1, 2, 3, 4, 5, 7, 8, 10</t>
  </si>
  <si>
    <t>1, 2, 3, 4, 5, 7, 8, 10, 11</t>
  </si>
  <si>
    <t>Someone /Round 3</t>
  </si>
  <si>
    <t>Only 1 Oh Dear on hole 14 (par 3)</t>
  </si>
  <si>
    <t>1, 2, 3, 4, 5, 7, 8, 10, 11, 15</t>
  </si>
  <si>
    <t>Only 1 Oh Dear on hole 16 (par 3)</t>
  </si>
  <si>
    <t>Only 1 Oh Dear on hole 17 (par 4)</t>
  </si>
  <si>
    <t>Only 1 Oh Dear on hole 19 (par 3)</t>
  </si>
  <si>
    <t>1, 2, 3, 4, 5, 7, 8, 10, 11, 15, 20</t>
  </si>
  <si>
    <t>Only 1 Oh Dear on hole 21 (par 3)</t>
  </si>
  <si>
    <t>No Oh Dears on hole(s) 1, 2, 3, 4, 5, 7, 8, 10, 11, 15, 20</t>
  </si>
  <si>
    <t>0 Players</t>
  </si>
  <si>
    <t>2 Players</t>
  </si>
  <si>
    <t>14 Player(s) without Skill-O-Meter-Rating</t>
  </si>
  <si>
    <t>Peter Pichler (24)</t>
  </si>
  <si>
    <t>Biggest Skill-O-Meter-Improvement Men Rating &gt; 850</t>
  </si>
  <si>
    <t>Rating in this tournament: 990</t>
  </si>
  <si>
    <t>Best men took only 12 throws</t>
  </si>
  <si>
    <t>Best men took only 10 throws</t>
  </si>
  <si>
    <t>Best men took only 7 throws</t>
  </si>
  <si>
    <t>Best men took only 13 throws</t>
  </si>
  <si>
    <t>Best men took only 9 throws</t>
  </si>
  <si>
    <t>Best men took only 11 throws</t>
  </si>
  <si>
    <t>Best men took only 0 throws</t>
  </si>
  <si>
    <t>Best men took 12 throws</t>
  </si>
  <si>
    <t>Best men took 10 throws</t>
  </si>
  <si>
    <t>Best men took 7 throws</t>
  </si>
  <si>
    <t>3 Players</t>
  </si>
  <si>
    <t>Best men took 13 throws</t>
  </si>
  <si>
    <t>4 Players</t>
  </si>
  <si>
    <t>Best men took 9 throws</t>
  </si>
  <si>
    <t>Best men took 8 throws</t>
  </si>
  <si>
    <t>Best men took 11 throws</t>
  </si>
  <si>
    <t>Best men took 16 throws</t>
  </si>
  <si>
    <t>Best men took 0 throws</t>
  </si>
  <si>
    <t>Wiltrud Derschmidt (35)</t>
  </si>
  <si>
    <t>Biggest Skill-O-Meter-Improvement Women Rating &gt; 600</t>
  </si>
  <si>
    <t>Rating in this tournament: 774</t>
  </si>
  <si>
    <t>Best women took only 15 throws</t>
  </si>
  <si>
    <t>Best women took only 14 throws</t>
  </si>
  <si>
    <t>Best women took only 9 throws</t>
  </si>
  <si>
    <t>Best women took only 11 throws</t>
  </si>
  <si>
    <t>Best women took only 8 throws</t>
  </si>
  <si>
    <t>Best women took only 12 throws</t>
  </si>
  <si>
    <t>Best women took only 13 throws</t>
  </si>
  <si>
    <t>Best women took only 17 throws</t>
  </si>
  <si>
    <t>Best women took only 21 throws</t>
  </si>
  <si>
    <t>Best women took only 10 throws</t>
  </si>
  <si>
    <t>Best women took only 0 throws</t>
  </si>
  <si>
    <t>Best women took 15 throws</t>
  </si>
  <si>
    <t>Best women took 14 throws</t>
  </si>
  <si>
    <t>Best women took 9 throws</t>
  </si>
  <si>
    <t>Best women took 11 throws</t>
  </si>
  <si>
    <t>Best women took 8 throws</t>
  </si>
  <si>
    <t>Best women took 13 throws</t>
  </si>
  <si>
    <t>Best women took 17 throws</t>
  </si>
  <si>
    <t>Best women took 21 throws</t>
  </si>
  <si>
    <t>Best women took 10 throws</t>
  </si>
  <si>
    <t>Best women took 0 throws</t>
  </si>
  <si>
    <t>Best/Worst-Difference Women Rating &gt; 600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</si>
  <si>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</si>
  <si>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</si>
  <si>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</si>
  <si>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</si>
  <si>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</si>
  <si>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</si>
  <si>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</si>
  <si>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</si>
  <si>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Peter Pichler (20 -&gt; 24)</t>
  </si>
  <si>
    <t>Irmgard Derschmidt (23 -&gt; 43)</t>
  </si>
  <si>
    <t>Dinko Simenc (23 -&gt; 41)</t>
  </si>
  <si>
    <t>Biggest Improvement Men Rating &gt; 850 Final</t>
  </si>
  <si>
    <t>Biggest Worsening Men Rating &gt; 850 Final</t>
  </si>
  <si>
    <t>Mike Kalcher (18 -&gt; 35)</t>
  </si>
  <si>
    <t>Biggest Improvement Women Rating &gt; 600 Final</t>
  </si>
  <si>
    <t>Biggest Worsening Women Rating &gt; 600 Final</t>
  </si>
  <si>
    <t>Kathrin Pallauf (105)</t>
  </si>
  <si>
    <t>Kathrin Pallauf (110)</t>
  </si>
  <si>
    <t>Danica Pajtak (87)</t>
  </si>
  <si>
    <t>Irmgard Derschmidt (43)</t>
  </si>
  <si>
    <t>Worst Round 1 Men Rating &gt; 850</t>
  </si>
  <si>
    <t>Worst Round 2 Men Rating &gt; 850</t>
  </si>
  <si>
    <t>Worst Round 3 Men Rating &gt; 850</t>
  </si>
  <si>
    <t>Worst Final Men Rating &gt; 850</t>
  </si>
  <si>
    <t>2 Players (35)</t>
  </si>
  <si>
    <t>Worst Round 1 Women Rating &gt; 600</t>
  </si>
  <si>
    <t>Worst Round 2 Women Rating &gt; 600</t>
  </si>
  <si>
    <t>Worst Round 3 Women Rating &gt; 600</t>
  </si>
  <si>
    <t>Worst Final Women Rating &gt; 600</t>
  </si>
  <si>
    <t>Peter Pichler (5)</t>
  </si>
  <si>
    <t>5 Players (0)</t>
  </si>
  <si>
    <t>Ted Winkelbeiner</t>
  </si>
  <si>
    <t>Derek Robins</t>
  </si>
  <si>
    <t>Sebastian Ratu</t>
  </si>
  <si>
    <t>Luká? Filandr</t>
  </si>
  <si>
    <t>Jonathan Gewirtz</t>
  </si>
  <si>
    <t>Martin Kricka</t>
  </si>
  <si>
    <t>Michael Kobella</t>
  </si>
  <si>
    <t>Tobias Fuchs</t>
  </si>
  <si>
    <t>Dirk Bergold</t>
  </si>
  <si>
    <t>Richard Kollar</t>
  </si>
  <si>
    <t>József Jesztl</t>
  </si>
  <si>
    <t>Dávid Petri</t>
  </si>
  <si>
    <t>Laszló Bak</t>
  </si>
  <si>
    <t>Rudolf Haag</t>
  </si>
  <si>
    <t>Aaron Maxwell Andrews</t>
  </si>
  <si>
    <t>Predrag Persak</t>
  </si>
  <si>
    <t>Katka Bodova</t>
  </si>
  <si>
    <t>Tommy Vacca</t>
  </si>
  <si>
    <t>Péter Hársfai</t>
  </si>
  <si>
    <t>Benny Zalán</t>
  </si>
  <si>
    <t>Lucas Konstantinoff</t>
  </si>
  <si>
    <t>Markku Riihonen</t>
  </si>
  <si>
    <t>Johann Schnaiter</t>
  </si>
  <si>
    <t>Harald Kucera</t>
  </si>
  <si>
    <t>Marcus Holzmüller</t>
  </si>
  <si>
    <t>Natalie Mossig</t>
  </si>
  <si>
    <t>Aki Vuckovic</t>
  </si>
  <si>
    <t>János Kazai</t>
  </si>
  <si>
    <t>Bálint Kazai</t>
  </si>
  <si>
    <t>Róbert Furka</t>
  </si>
  <si>
    <t>Marek Nemecek</t>
  </si>
  <si>
    <t>Christopher Kranz</t>
  </si>
  <si>
    <t>Tanja Höll</t>
  </si>
  <si>
    <t>Nils Haag</t>
  </si>
  <si>
    <t>Andreas Kucera</t>
  </si>
  <si>
    <t>László Vass</t>
  </si>
  <si>
    <t>Dániel Versics</t>
  </si>
  <si>
    <t>Markus Birkenmeier</t>
  </si>
  <si>
    <t>Rebecca Kiermaier</t>
  </si>
  <si>
    <t>Franz Strauch</t>
  </si>
  <si>
    <t>Adrian Tappe</t>
  </si>
  <si>
    <t>Jeroen Vanoverschelde</t>
  </si>
  <si>
    <t>Vladimir Spacil</t>
  </si>
  <si>
    <t>Róbert Hatvani</t>
  </si>
  <si>
    <t>Kornél Kazai</t>
  </si>
  <si>
    <t>Gabriela Galova</t>
  </si>
  <si>
    <t>Jasna 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</si>
</sst>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15" fillId="13" borderId="48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15" fillId="13" borderId="32" xfId="0" applyFont="1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0" fontId="0" fillId="4" borderId="92" xfId="0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4" xfId="0" applyFill="1" applyBorder="1" applyAlignment="1">
      <alignment horizontal="left"/>
    </xf>
    <xf numFmtId="0" fontId="0" fillId="4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66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56E-2"/>
          <c:w val="0.59651176228965985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2"/>
                <c:pt idx="0">
                  <c:v>Otfried Derschmidt</c:v>
                </c:pt>
                <c:pt idx="1">
                  <c:v>Mike Gordon</c:v>
                </c:pt>
                <c:pt idx="2">
                  <c:v>Peter Pichler</c:v>
                </c:pt>
                <c:pt idx="3">
                  <c:v>Johannes Petz</c:v>
                </c:pt>
                <c:pt idx="4">
                  <c:v>Bernd Wender</c:v>
                </c:pt>
                <c:pt idx="5">
                  <c:v>Karl Seper</c:v>
                </c:pt>
                <c:pt idx="6">
                  <c:v>Jesse Hawkins</c:v>
                </c:pt>
                <c:pt idx="7">
                  <c:v>Norbert Eder</c:v>
                </c:pt>
                <c:pt idx="8">
                  <c:v>Phillip Gould</c:v>
                </c:pt>
                <c:pt idx="9">
                  <c:v>Dani Hatvani</c:v>
                </c:pt>
                <c:pt idx="10">
                  <c:v>Harald Neumayr</c:v>
                </c:pt>
                <c:pt idx="11">
                  <c:v>Mike Bischof-Horak</c:v>
                </c:pt>
                <c:pt idx="12">
                  <c:v>Harald Dehner</c:v>
                </c:pt>
                <c:pt idx="13">
                  <c:v>Til Schönmayr</c:v>
                </c:pt>
                <c:pt idx="14">
                  <c:v>David Wojak</c:v>
                </c:pt>
                <c:pt idx="15">
                  <c:v>Daniel Maier</c:v>
                </c:pt>
                <c:pt idx="16">
                  <c:v>Benedikt Heiß</c:v>
                </c:pt>
                <c:pt idx="17">
                  <c:v>Mike Kalcher</c:v>
                </c:pt>
                <c:pt idx="18">
                  <c:v>Dylan Cooper</c:v>
                </c:pt>
                <c:pt idx="19">
                  <c:v>Bernd Kolmanz</c:v>
                </c:pt>
                <c:pt idx="20">
                  <c:v>Martin Gutternigg</c:v>
                </c:pt>
                <c:pt idx="21">
                  <c:v>Eric Osterwinter</c:v>
                </c:pt>
                <c:pt idx="22">
                  <c:v>Robert Furka</c:v>
                </c:pt>
                <c:pt idx="23">
                  <c:v>Katharina Gusenbauer</c:v>
                </c:pt>
                <c:pt idx="24">
                  <c:v>Radule Mikic</c:v>
                </c:pt>
                <c:pt idx="25">
                  <c:v>Jonas Marosi</c:v>
                </c:pt>
                <c:pt idx="26">
                  <c:v>Peter Harsfai</c:v>
                </c:pt>
                <c:pt idx="27">
                  <c:v>Robert Mayer</c:v>
                </c:pt>
                <c:pt idx="28">
                  <c:v>Benny Zalan</c:v>
                </c:pt>
                <c:pt idx="29">
                  <c:v>Dinko Simenc</c:v>
                </c:pt>
                <c:pt idx="30">
                  <c:v>Wiltrud Derschmidt</c:v>
                </c:pt>
                <c:pt idx="31">
                  <c:v>Susanne Giendl</c:v>
                </c:pt>
                <c:pt idx="32">
                  <c:v>Barbara Helbich</c:v>
                </c:pt>
                <c:pt idx="33">
                  <c:v>Irmgard Derschmidt</c:v>
                </c:pt>
                <c:pt idx="34">
                  <c:v>Laszlo Bak</c:v>
                </c:pt>
                <c:pt idx="35">
                  <c:v>Manfred Eder</c:v>
                </c:pt>
                <c:pt idx="36">
                  <c:v>Stefan Topolovec</c:v>
                </c:pt>
                <c:pt idx="37">
                  <c:v>Wolfgang Pratl</c:v>
                </c:pt>
                <c:pt idx="38">
                  <c:v>Michael Paulus</c:v>
                </c:pt>
                <c:pt idx="39">
                  <c:v>Peter Kramer</c:v>
                </c:pt>
                <c:pt idx="40">
                  <c:v>Roland Schönmayr</c:v>
                </c:pt>
                <c:pt idx="41">
                  <c:v>Csaba Balsai</c:v>
                </c:pt>
                <c:pt idx="42">
                  <c:v>Barnabas Jozsa</c:v>
                </c:pt>
                <c:pt idx="43">
                  <c:v>Thorsten Hasawenth</c:v>
                </c:pt>
                <c:pt idx="44">
                  <c:v>Helmut Heizeneder</c:v>
                </c:pt>
                <c:pt idx="45">
                  <c:v>Michael Seitlinger</c:v>
                </c:pt>
                <c:pt idx="46">
                  <c:v>Manfred Knapp</c:v>
                </c:pt>
                <c:pt idx="47">
                  <c:v>Alexander Eigl</c:v>
                </c:pt>
                <c:pt idx="48">
                  <c:v>Michael Feller</c:v>
                </c:pt>
                <c:pt idx="49">
                  <c:v>Thomas Spritzendorfer</c:v>
                </c:pt>
                <c:pt idx="50">
                  <c:v>Marcel Gala</c:v>
                </c:pt>
                <c:pt idx="51">
                  <c:v>Vanja Brozovic</c:v>
                </c:pt>
                <c:pt idx="52">
                  <c:v>Magda Kiss</c:v>
                </c:pt>
                <c:pt idx="53">
                  <c:v>Pavol Kudela</c:v>
                </c:pt>
                <c:pt idx="54">
                  <c:v>Ousama El Nabriss</c:v>
                </c:pt>
                <c:pt idx="55">
                  <c:v>Gianluca Agrinz</c:v>
                </c:pt>
                <c:pt idx="56">
                  <c:v>Roman Agrinz</c:v>
                </c:pt>
                <c:pt idx="57">
                  <c:v>Kristijan Sklepic</c:v>
                </c:pt>
                <c:pt idx="58">
                  <c:v>Danica Pajtak</c:v>
                </c:pt>
                <c:pt idx="59">
                  <c:v>Kathrin Pallauf</c:v>
                </c:pt>
                <c:pt idx="60">
                  <c:v>Reinhold Schachner</c:v>
                </c:pt>
                <c:pt idx="61">
                  <c:v>Werner Mooshammer</c:v>
                </c:pt>
                <c:pt idx="62">
                  <c:v>Johannes Hielfer</c:v>
                </c:pt>
                <c:pt idx="63">
                  <c:v>Roland Dunzendorfer</c:v>
                </c:pt>
                <c:pt idx="64">
                  <c:v>Christian Klima</c:v>
                </c:pt>
                <c:pt idx="65">
                  <c:v>Michael Greilinger</c:v>
                </c:pt>
                <c:pt idx="66">
                  <c:v>Othmar Ernst</c:v>
                </c:pt>
                <c:pt idx="67">
                  <c:v>Eva Pirchenfellner</c:v>
                </c:pt>
                <c:pt idx="68">
                  <c:v>Sebastian Sattler</c:v>
                </c:pt>
                <c:pt idx="69">
                  <c:v>Simon Ceh</c:v>
                </c:pt>
                <c:pt idx="70">
                  <c:v>Maja Simenc</c:v>
                </c:pt>
                <c:pt idx="71">
                  <c:v>Robert Hatvani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2"/>
                <c:pt idx="0">
                  <c:v>-21</c:v>
                </c:pt>
                <c:pt idx="1">
                  <c:v>-20</c:v>
                </c:pt>
                <c:pt idx="2">
                  <c:v>-20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-13</c:v>
                </c:pt>
                <c:pt idx="7">
                  <c:v>-16</c:v>
                </c:pt>
                <c:pt idx="8">
                  <c:v>-17</c:v>
                </c:pt>
                <c:pt idx="9">
                  <c:v>-15</c:v>
                </c:pt>
                <c:pt idx="10">
                  <c:v>-11</c:v>
                </c:pt>
                <c:pt idx="11">
                  <c:v>-14</c:v>
                </c:pt>
                <c:pt idx="12">
                  <c:v>-9</c:v>
                </c:pt>
                <c:pt idx="13">
                  <c:v>-11</c:v>
                </c:pt>
                <c:pt idx="14">
                  <c:v>-8</c:v>
                </c:pt>
                <c:pt idx="15">
                  <c:v>-7</c:v>
                </c:pt>
                <c:pt idx="16">
                  <c:v>-8</c:v>
                </c:pt>
                <c:pt idx="17">
                  <c:v>-13</c:v>
                </c:pt>
                <c:pt idx="18">
                  <c:v>-9</c:v>
                </c:pt>
                <c:pt idx="19">
                  <c:v>-14</c:v>
                </c:pt>
                <c:pt idx="20">
                  <c:v>-4</c:v>
                </c:pt>
                <c:pt idx="21">
                  <c:v>-6</c:v>
                </c:pt>
                <c:pt idx="22">
                  <c:v>-5</c:v>
                </c:pt>
                <c:pt idx="23">
                  <c:v>-5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-2</c:v>
                </c:pt>
                <c:pt idx="28">
                  <c:v>-5</c:v>
                </c:pt>
                <c:pt idx="29">
                  <c:v>-2</c:v>
                </c:pt>
                <c:pt idx="30">
                  <c:v>-5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-3</c:v>
                </c:pt>
                <c:pt idx="39">
                  <c:v>-1</c:v>
                </c:pt>
                <c:pt idx="40">
                  <c:v>-3</c:v>
                </c:pt>
                <c:pt idx="41">
                  <c:v>-2</c:v>
                </c:pt>
                <c:pt idx="42">
                  <c:v>-5</c:v>
                </c:pt>
                <c:pt idx="43">
                  <c:v>-4</c:v>
                </c:pt>
                <c:pt idx="44">
                  <c:v>-2</c:v>
                </c:pt>
                <c:pt idx="45">
                  <c:v>-1</c:v>
                </c:pt>
                <c:pt idx="47">
                  <c:v>-3</c:v>
                </c:pt>
                <c:pt idx="48">
                  <c:v>-1</c:v>
                </c:pt>
                <c:pt idx="49">
                  <c:v>-1</c:v>
                </c:pt>
                <c:pt idx="50">
                  <c:v>-3</c:v>
                </c:pt>
                <c:pt idx="51">
                  <c:v>-1</c:v>
                </c:pt>
                <c:pt idx="52">
                  <c:v>-1</c:v>
                </c:pt>
                <c:pt idx="54">
                  <c:v>-2</c:v>
                </c:pt>
                <c:pt idx="55">
                  <c:v>-2</c:v>
                </c:pt>
                <c:pt idx="56">
                  <c:v>-2</c:v>
                </c:pt>
                <c:pt idx="60">
                  <c:v>-6</c:v>
                </c:pt>
                <c:pt idx="61">
                  <c:v>-5</c:v>
                </c:pt>
                <c:pt idx="62">
                  <c:v>-3</c:v>
                </c:pt>
                <c:pt idx="64">
                  <c:v>-4</c:v>
                </c:pt>
                <c:pt idx="65">
                  <c:v>-1</c:v>
                </c:pt>
                <c:pt idx="69">
                  <c:v>-2</c:v>
                </c:pt>
                <c:pt idx="7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2"/>
                <c:pt idx="0">
                  <c:v>7</c:v>
                </c:pt>
                <c:pt idx="1">
                  <c:v>4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21</c:v>
                </c:pt>
                <c:pt idx="19">
                  <c:v>15</c:v>
                </c:pt>
                <c:pt idx="20">
                  <c:v>21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  <c:pt idx="24">
                  <c:v>17</c:v>
                </c:pt>
                <c:pt idx="25">
                  <c:v>20</c:v>
                </c:pt>
                <c:pt idx="26">
                  <c:v>13</c:v>
                </c:pt>
                <c:pt idx="27">
                  <c:v>24</c:v>
                </c:pt>
                <c:pt idx="28">
                  <c:v>25</c:v>
                </c:pt>
                <c:pt idx="29">
                  <c:v>19</c:v>
                </c:pt>
                <c:pt idx="30">
                  <c:v>20</c:v>
                </c:pt>
                <c:pt idx="31">
                  <c:v>33</c:v>
                </c:pt>
                <c:pt idx="32">
                  <c:v>38</c:v>
                </c:pt>
                <c:pt idx="33">
                  <c:v>32</c:v>
                </c:pt>
                <c:pt idx="34">
                  <c:v>16</c:v>
                </c:pt>
                <c:pt idx="35">
                  <c:v>21</c:v>
                </c:pt>
                <c:pt idx="36">
                  <c:v>21</c:v>
                </c:pt>
                <c:pt idx="37">
                  <c:v>14</c:v>
                </c:pt>
                <c:pt idx="38">
                  <c:v>24</c:v>
                </c:pt>
                <c:pt idx="39">
                  <c:v>21</c:v>
                </c:pt>
                <c:pt idx="40">
                  <c:v>17</c:v>
                </c:pt>
                <c:pt idx="41">
                  <c:v>27</c:v>
                </c:pt>
                <c:pt idx="42">
                  <c:v>22</c:v>
                </c:pt>
                <c:pt idx="43">
                  <c:v>27</c:v>
                </c:pt>
                <c:pt idx="44">
                  <c:v>27</c:v>
                </c:pt>
                <c:pt idx="45">
                  <c:v>22</c:v>
                </c:pt>
                <c:pt idx="46">
                  <c:v>27</c:v>
                </c:pt>
                <c:pt idx="47">
                  <c:v>22</c:v>
                </c:pt>
                <c:pt idx="48">
                  <c:v>33</c:v>
                </c:pt>
                <c:pt idx="49">
                  <c:v>31</c:v>
                </c:pt>
                <c:pt idx="50">
                  <c:v>27</c:v>
                </c:pt>
                <c:pt idx="51">
                  <c:v>27</c:v>
                </c:pt>
                <c:pt idx="52">
                  <c:v>24</c:v>
                </c:pt>
                <c:pt idx="53">
                  <c:v>30</c:v>
                </c:pt>
                <c:pt idx="54">
                  <c:v>28</c:v>
                </c:pt>
                <c:pt idx="55">
                  <c:v>26</c:v>
                </c:pt>
                <c:pt idx="56">
                  <c:v>24</c:v>
                </c:pt>
                <c:pt idx="57">
                  <c:v>28</c:v>
                </c:pt>
                <c:pt idx="58">
                  <c:v>25</c:v>
                </c:pt>
                <c:pt idx="59">
                  <c:v>19</c:v>
                </c:pt>
                <c:pt idx="60">
                  <c:v>15</c:v>
                </c:pt>
                <c:pt idx="61">
                  <c:v>9</c:v>
                </c:pt>
                <c:pt idx="62">
                  <c:v>9</c:v>
                </c:pt>
                <c:pt idx="63">
                  <c:v>14</c:v>
                </c:pt>
                <c:pt idx="64">
                  <c:v>18</c:v>
                </c:pt>
                <c:pt idx="65">
                  <c:v>16</c:v>
                </c:pt>
                <c:pt idx="66">
                  <c:v>23</c:v>
                </c:pt>
                <c:pt idx="67">
                  <c:v>8</c:v>
                </c:pt>
                <c:pt idx="68">
                  <c:v>10</c:v>
                </c:pt>
                <c:pt idx="69">
                  <c:v>6</c:v>
                </c:pt>
                <c:pt idx="70">
                  <c:v>8</c:v>
                </c:pt>
                <c:pt idx="71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10</c:v>
                </c:pt>
                <c:pt idx="27">
                  <c:v>5</c:v>
                </c:pt>
                <c:pt idx="28">
                  <c:v>6</c:v>
                </c:pt>
                <c:pt idx="29">
                  <c:v>9</c:v>
                </c:pt>
                <c:pt idx="30">
                  <c:v>13</c:v>
                </c:pt>
                <c:pt idx="31">
                  <c:v>8</c:v>
                </c:pt>
                <c:pt idx="32">
                  <c:v>10</c:v>
                </c:pt>
                <c:pt idx="33">
                  <c:v>19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8</c:v>
                </c:pt>
                <c:pt idx="38">
                  <c:v>5</c:v>
                </c:pt>
                <c:pt idx="39">
                  <c:v>5</c:v>
                </c:pt>
                <c:pt idx="40">
                  <c:v>8</c:v>
                </c:pt>
                <c:pt idx="41">
                  <c:v>5</c:v>
                </c:pt>
                <c:pt idx="42">
                  <c:v>8</c:v>
                </c:pt>
                <c:pt idx="43">
                  <c:v>7</c:v>
                </c:pt>
                <c:pt idx="44">
                  <c:v>7</c:v>
                </c:pt>
                <c:pt idx="45">
                  <c:v>10</c:v>
                </c:pt>
                <c:pt idx="46">
                  <c:v>9</c:v>
                </c:pt>
                <c:pt idx="47">
                  <c:v>14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16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25</c:v>
                </c:pt>
                <c:pt idx="57">
                  <c:v>24</c:v>
                </c:pt>
                <c:pt idx="58">
                  <c:v>31</c:v>
                </c:pt>
                <c:pt idx="59">
                  <c:v>39</c:v>
                </c:pt>
                <c:pt idx="60">
                  <c:v>6</c:v>
                </c:pt>
                <c:pt idx="61">
                  <c:v>0</c:v>
                </c:pt>
                <c:pt idx="62">
                  <c:v>1</c:v>
                </c:pt>
                <c:pt idx="63">
                  <c:v>9</c:v>
                </c:pt>
                <c:pt idx="64">
                  <c:v>3</c:v>
                </c:pt>
                <c:pt idx="65">
                  <c:v>8</c:v>
                </c:pt>
                <c:pt idx="66">
                  <c:v>14</c:v>
                </c:pt>
                <c:pt idx="67">
                  <c:v>9</c:v>
                </c:pt>
                <c:pt idx="68">
                  <c:v>1</c:v>
                </c:pt>
                <c:pt idx="69">
                  <c:v>0</c:v>
                </c:pt>
                <c:pt idx="70">
                  <c:v>4</c:v>
                </c:pt>
                <c:pt idx="7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35655936"/>
        <c:axId val="235657472"/>
      </c:barChart>
      <c:catAx>
        <c:axId val="235655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35657472"/>
        <c:crosses val="autoZero"/>
        <c:auto val="1"/>
        <c:lblAlgn val="ctr"/>
        <c:lblOffset val="100"/>
        <c:tickLblSkip val="1"/>
        <c:noMultiLvlLbl val="0"/>
      </c:catAx>
      <c:valAx>
        <c:axId val="2356574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35655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61E-4"/>
          <c:y val="1.5802298361353481E-2"/>
          <c:w val="0.99553513370510349"/>
          <c:h val="2.3673476626232565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65E-2"/>
          <c:y val="0.2235558393038708"/>
          <c:w val="0.95292942858369711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0</c:v>
                </c:pt>
                <c:pt idx="1">
                  <c:v>-0.29999999999999982</c:v>
                </c:pt>
                <c:pt idx="2" formatCode="General">
                  <c:v>-0.5</c:v>
                </c:pt>
                <c:pt idx="3" formatCode="General">
                  <c:v>-0.10000000000000009</c:v>
                </c:pt>
                <c:pt idx="4" formatCode="General">
                  <c:v>-0.29999999999999982</c:v>
                </c:pt>
                <c:pt idx="5" formatCode="General">
                  <c:v>-0.5</c:v>
                </c:pt>
                <c:pt idx="6" formatCode="General">
                  <c:v>-0.29999999999999982</c:v>
                </c:pt>
                <c:pt idx="7" formatCode="General">
                  <c:v>-0.29999999999999982</c:v>
                </c:pt>
                <c:pt idx="8" formatCode="General">
                  <c:v>-0.10000000000000009</c:v>
                </c:pt>
                <c:pt idx="9" formatCode="General">
                  <c:v>-0.39999999999999991</c:v>
                </c:pt>
                <c:pt idx="10" formatCode="General">
                  <c:v>0.10000000000000009</c:v>
                </c:pt>
                <c:pt idx="11" formatCode="General">
                  <c:v>0.29999999999999982</c:v>
                </c:pt>
                <c:pt idx="12" formatCode="General">
                  <c:v>0.20000000000000018</c:v>
                </c:pt>
                <c:pt idx="13" formatCode="General">
                  <c:v>0.10000000000000009</c:v>
                </c:pt>
                <c:pt idx="14" formatCode="General">
                  <c:v>0.10000000000000009</c:v>
                </c:pt>
                <c:pt idx="15" formatCode="General">
                  <c:v>0.20000000000000018</c:v>
                </c:pt>
                <c:pt idx="16" formatCode="General">
                  <c:v>-0.10000000000000009</c:v>
                </c:pt>
                <c:pt idx="17" formatCode="General">
                  <c:v>-0.10000000000000009</c:v>
                </c:pt>
                <c:pt idx="18" formatCode="General">
                  <c:v>0.10000000000000009</c:v>
                </c:pt>
                <c:pt idx="19" formatCode="General">
                  <c:v>0.10000000000000009</c:v>
                </c:pt>
                <c:pt idx="20" formatCode="General">
                  <c:v>-0.39999999999999991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0.60000000000000009</c:v>
                </c:pt>
                <c:pt idx="1">
                  <c:v>0.70000000000000018</c:v>
                </c:pt>
                <c:pt idx="2" formatCode="General">
                  <c:v>0.39999999999999991</c:v>
                </c:pt>
                <c:pt idx="3" formatCode="General">
                  <c:v>0.10000000000000009</c:v>
                </c:pt>
                <c:pt idx="4" formatCode="General">
                  <c:v>-0.10000000000000009</c:v>
                </c:pt>
                <c:pt idx="5" formatCode="General">
                  <c:v>1.0999999999999996</c:v>
                </c:pt>
                <c:pt idx="6" formatCode="General">
                  <c:v>0.70000000000000018</c:v>
                </c:pt>
                <c:pt idx="7" formatCode="General">
                  <c:v>0.60000000000000009</c:v>
                </c:pt>
                <c:pt idx="8" formatCode="General">
                  <c:v>0.79999999999999982</c:v>
                </c:pt>
                <c:pt idx="9" formatCode="General">
                  <c:v>1.0999999999999996</c:v>
                </c:pt>
                <c:pt idx="10" formatCode="General">
                  <c:v>0.79999999999999982</c:v>
                </c:pt>
                <c:pt idx="11" formatCode="General">
                  <c:v>1.7000000000000002</c:v>
                </c:pt>
                <c:pt idx="12" formatCode="General">
                  <c:v>1.0999999999999996</c:v>
                </c:pt>
                <c:pt idx="13" formatCode="General">
                  <c:v>0.5</c:v>
                </c:pt>
                <c:pt idx="14" formatCode="General">
                  <c:v>0.89999999999999991</c:v>
                </c:pt>
                <c:pt idx="15" formatCode="General">
                  <c:v>0.79999999999999982</c:v>
                </c:pt>
                <c:pt idx="16" formatCode="General">
                  <c:v>0.70000000000000018</c:v>
                </c:pt>
                <c:pt idx="17" formatCode="General">
                  <c:v>0.89999999999999991</c:v>
                </c:pt>
                <c:pt idx="18" formatCode="General">
                  <c:v>0.89999999999999991</c:v>
                </c:pt>
                <c:pt idx="19" formatCode="General">
                  <c:v>0.79999999999999982</c:v>
                </c:pt>
                <c:pt idx="20" formatCode="General">
                  <c:v>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06848"/>
        <c:axId val="293808768"/>
      </c:barChart>
      <c:catAx>
        <c:axId val="29380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21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38087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9380876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380684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-4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-4</c:v>
                </c:pt>
                <c:pt idx="41">
                  <c:v>-4</c:v>
                </c:pt>
                <c:pt idx="42">
                  <c:v>-3</c:v>
                </c:pt>
                <c:pt idx="43">
                  <c:v>-2</c:v>
                </c:pt>
                <c:pt idx="44">
                  <c:v>-3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-8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-10</c:v>
                </c:pt>
                <c:pt idx="61">
                  <c:v>-11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  <c:pt idx="66">
                  <c:v>-12</c:v>
                </c:pt>
                <c:pt idx="67">
                  <c:v>-10</c:v>
                </c:pt>
                <c:pt idx="68">
                  <c:v>-10</c:v>
                </c:pt>
                <c:pt idx="69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Mike Gordon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-2</c:v>
                </c:pt>
                <c:pt idx="43">
                  <c:v>-2</c:v>
                </c:pt>
                <c:pt idx="44">
                  <c:v>-3</c:v>
                </c:pt>
                <c:pt idx="45">
                  <c:v>-4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-7</c:v>
                </c:pt>
                <c:pt idx="50">
                  <c:v>-7</c:v>
                </c:pt>
                <c:pt idx="51">
                  <c:v>-7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-8</c:v>
                </c:pt>
                <c:pt idx="56">
                  <c:v>-9</c:v>
                </c:pt>
                <c:pt idx="57">
                  <c:v>-10</c:v>
                </c:pt>
                <c:pt idx="58">
                  <c:v>-11</c:v>
                </c:pt>
                <c:pt idx="59">
                  <c:v>-11</c:v>
                </c:pt>
                <c:pt idx="60">
                  <c:v>-9</c:v>
                </c:pt>
                <c:pt idx="61">
                  <c:v>-9</c:v>
                </c:pt>
                <c:pt idx="62">
                  <c:v>-9</c:v>
                </c:pt>
                <c:pt idx="63">
                  <c:v>-9</c:v>
                </c:pt>
                <c:pt idx="64">
                  <c:v>-9</c:v>
                </c:pt>
                <c:pt idx="65">
                  <c:v>-9</c:v>
                </c:pt>
                <c:pt idx="66">
                  <c:v>-10</c:v>
                </c:pt>
                <c:pt idx="67">
                  <c:v>-10</c:v>
                </c:pt>
                <c:pt idx="68">
                  <c:v>-10</c:v>
                </c:pt>
                <c:pt idx="69">
                  <c:v>-11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Peter Pichler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-3</c:v>
                </c:pt>
                <c:pt idx="32">
                  <c:v>-3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-2</c:v>
                </c:pt>
                <c:pt idx="43">
                  <c:v>-2</c:v>
                </c:pt>
                <c:pt idx="44">
                  <c:v>-2</c:v>
                </c:pt>
                <c:pt idx="45">
                  <c:v>-3</c:v>
                </c:pt>
                <c:pt idx="46">
                  <c:v>-4</c:v>
                </c:pt>
                <c:pt idx="47">
                  <c:v>-5</c:v>
                </c:pt>
                <c:pt idx="48">
                  <c:v>-4</c:v>
                </c:pt>
                <c:pt idx="49">
                  <c:v>-5</c:v>
                </c:pt>
                <c:pt idx="50">
                  <c:v>-6</c:v>
                </c:pt>
                <c:pt idx="51">
                  <c:v>-6</c:v>
                </c:pt>
                <c:pt idx="52">
                  <c:v>-5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-4</c:v>
                </c:pt>
                <c:pt idx="59">
                  <c:v>-3</c:v>
                </c:pt>
                <c:pt idx="60">
                  <c:v>-2</c:v>
                </c:pt>
                <c:pt idx="61">
                  <c:v>-3</c:v>
                </c:pt>
                <c:pt idx="62">
                  <c:v>-3</c:v>
                </c:pt>
                <c:pt idx="63">
                  <c:v>-4</c:v>
                </c:pt>
                <c:pt idx="64">
                  <c:v>-5</c:v>
                </c:pt>
                <c:pt idx="65">
                  <c:v>-6</c:v>
                </c:pt>
                <c:pt idx="66">
                  <c:v>-7</c:v>
                </c:pt>
                <c:pt idx="67">
                  <c:v>-7</c:v>
                </c:pt>
                <c:pt idx="68">
                  <c:v>-7</c:v>
                </c:pt>
                <c:pt idx="69">
                  <c:v>-7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Johannes Petz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-2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-2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-4</c:v>
                </c:pt>
                <c:pt idx="39">
                  <c:v>-4</c:v>
                </c:pt>
                <c:pt idx="40">
                  <c:v>-3</c:v>
                </c:pt>
                <c:pt idx="41">
                  <c:v>-2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-3</c:v>
                </c:pt>
                <c:pt idx="49">
                  <c:v>-3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-2</c:v>
                </c:pt>
                <c:pt idx="56">
                  <c:v>-2</c:v>
                </c:pt>
                <c:pt idx="57">
                  <c:v>-3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-3</c:v>
                </c:pt>
                <c:pt idx="64">
                  <c:v>-4</c:v>
                </c:pt>
                <c:pt idx="65">
                  <c:v>-4</c:v>
                </c:pt>
                <c:pt idx="66">
                  <c:v>-5</c:v>
                </c:pt>
                <c:pt idx="67">
                  <c:v>-4</c:v>
                </c:pt>
                <c:pt idx="68">
                  <c:v>-4</c:v>
                </c:pt>
                <c:pt idx="69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88000"/>
        <c:axId val="350689920"/>
      </c:lineChart>
      <c:catAx>
        <c:axId val="350688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50689920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35068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06880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17</c:v>
                </c:pt>
                <c:pt idx="61">
                  <c:v>19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21</c:v>
                </c:pt>
                <c:pt idx="66">
                  <c:v>21</c:v>
                </c:pt>
                <c:pt idx="67">
                  <c:v>23</c:v>
                </c:pt>
                <c:pt idx="68">
                  <c:v>24</c:v>
                </c:pt>
                <c:pt idx="69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Wiltrud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15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20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22</c:v>
                </c:pt>
                <c:pt idx="43">
                  <c:v>22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28</c:v>
                </c:pt>
                <c:pt idx="51">
                  <c:v>31</c:v>
                </c:pt>
                <c:pt idx="52">
                  <c:v>32</c:v>
                </c:pt>
                <c:pt idx="53">
                  <c:v>32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37</c:v>
                </c:pt>
                <c:pt idx="59">
                  <c:v>38</c:v>
                </c:pt>
                <c:pt idx="60">
                  <c:v>37</c:v>
                </c:pt>
                <c:pt idx="61">
                  <c:v>38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42</c:v>
                </c:pt>
                <c:pt idx="67">
                  <c:v>42</c:v>
                </c:pt>
                <c:pt idx="68">
                  <c:v>44</c:v>
                </c:pt>
                <c:pt idx="69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19</c:v>
                </c:pt>
                <c:pt idx="31">
                  <c:v>20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31</c:v>
                </c:pt>
                <c:pt idx="47">
                  <c:v>31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37</c:v>
                </c:pt>
                <c:pt idx="52">
                  <c:v>37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41</c:v>
                </c:pt>
                <c:pt idx="59">
                  <c:v>41</c:v>
                </c:pt>
                <c:pt idx="60">
                  <c:v>40</c:v>
                </c:pt>
                <c:pt idx="61">
                  <c:v>41</c:v>
                </c:pt>
                <c:pt idx="62">
                  <c:v>41</c:v>
                </c:pt>
                <c:pt idx="63">
                  <c:v>41</c:v>
                </c:pt>
                <c:pt idx="64">
                  <c:v>42</c:v>
                </c:pt>
                <c:pt idx="65">
                  <c:v>46</c:v>
                </c:pt>
                <c:pt idx="66">
                  <c:v>48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Barbara Helbich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26</c:v>
                </c:pt>
                <c:pt idx="29">
                  <c:v>27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31</c:v>
                </c:pt>
                <c:pt idx="34">
                  <c:v>32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37</c:v>
                </c:pt>
                <c:pt idx="42">
                  <c:v>36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38</c:v>
                </c:pt>
                <c:pt idx="47">
                  <c:v>37</c:v>
                </c:pt>
                <c:pt idx="48">
                  <c:v>39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48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52</c:v>
                </c:pt>
                <c:pt idx="65">
                  <c:v>52</c:v>
                </c:pt>
                <c:pt idx="66">
                  <c:v>53</c:v>
                </c:pt>
                <c:pt idx="67">
                  <c:v>55</c:v>
                </c:pt>
                <c:pt idx="68">
                  <c:v>55</c:v>
                </c:pt>
                <c:pt idx="69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9040"/>
        <c:axId val="462201216"/>
      </c:lineChart>
      <c:catAx>
        <c:axId val="462199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462201216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46220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21990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309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22"/>
          <c:w val="0.84819715717353639"/>
          <c:h val="0.829112884715161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-20</c:v>
                </c:pt>
                <c:pt idx="1">
                  <c:v>-10</c:v>
                </c:pt>
                <c:pt idx="2">
                  <c:v>-31</c:v>
                </c:pt>
                <c:pt idx="3">
                  <c:v>-21</c:v>
                </c:pt>
                <c:pt idx="4">
                  <c:v>-45</c:v>
                </c:pt>
                <c:pt idx="5">
                  <c:v>-14</c:v>
                </c:pt>
                <c:pt idx="6">
                  <c:v>-11</c:v>
                </c:pt>
                <c:pt idx="7">
                  <c:v>-12</c:v>
                </c:pt>
                <c:pt idx="8">
                  <c:v>-17</c:v>
                </c:pt>
                <c:pt idx="9">
                  <c:v>-23</c:v>
                </c:pt>
                <c:pt idx="10">
                  <c:v>-7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-9</c:v>
                </c:pt>
                <c:pt idx="15">
                  <c:v>-9</c:v>
                </c:pt>
                <c:pt idx="16">
                  <c:v>-21</c:v>
                </c:pt>
                <c:pt idx="17">
                  <c:v>-10</c:v>
                </c:pt>
                <c:pt idx="18">
                  <c:v>-8</c:v>
                </c:pt>
                <c:pt idx="19">
                  <c:v>-10</c:v>
                </c:pt>
                <c:pt idx="20">
                  <c:v>-83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50</c:v>
                </c:pt>
                <c:pt idx="1">
                  <c:v>40</c:v>
                </c:pt>
                <c:pt idx="2">
                  <c:v>19</c:v>
                </c:pt>
                <c:pt idx="3">
                  <c:v>48</c:v>
                </c:pt>
                <c:pt idx="4">
                  <c:v>17</c:v>
                </c:pt>
                <c:pt idx="5">
                  <c:v>46</c:v>
                </c:pt>
                <c:pt idx="6">
                  <c:v>47</c:v>
                </c:pt>
                <c:pt idx="7">
                  <c:v>41</c:v>
                </c:pt>
                <c:pt idx="8">
                  <c:v>32</c:v>
                </c:pt>
                <c:pt idx="9">
                  <c:v>45</c:v>
                </c:pt>
                <c:pt idx="10">
                  <c:v>59</c:v>
                </c:pt>
                <c:pt idx="11">
                  <c:v>89</c:v>
                </c:pt>
                <c:pt idx="12">
                  <c:v>63</c:v>
                </c:pt>
                <c:pt idx="13">
                  <c:v>74</c:v>
                </c:pt>
                <c:pt idx="14">
                  <c:v>71</c:v>
                </c:pt>
                <c:pt idx="15">
                  <c:v>53</c:v>
                </c:pt>
                <c:pt idx="16">
                  <c:v>49</c:v>
                </c:pt>
                <c:pt idx="17">
                  <c:v>63</c:v>
                </c:pt>
                <c:pt idx="18">
                  <c:v>66</c:v>
                </c:pt>
                <c:pt idx="19">
                  <c:v>47</c:v>
                </c:pt>
                <c:pt idx="20">
                  <c:v>77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5</c:v>
                </c:pt>
                <c:pt idx="4">
                  <c:v>1</c:v>
                </c:pt>
                <c:pt idx="5">
                  <c:v>43</c:v>
                </c:pt>
                <c:pt idx="6">
                  <c:v>8</c:v>
                </c:pt>
                <c:pt idx="7">
                  <c:v>5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40</c:v>
                </c:pt>
                <c:pt idx="12">
                  <c:v>40</c:v>
                </c:pt>
                <c:pt idx="13">
                  <c:v>26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32</c:v>
                </c:pt>
                <c:pt idx="18">
                  <c:v>29</c:v>
                </c:pt>
                <c:pt idx="19">
                  <c:v>14</c:v>
                </c:pt>
                <c:pt idx="2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0865792"/>
        <c:axId val="280871680"/>
      </c:barChart>
      <c:catAx>
        <c:axId val="28086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0871680"/>
        <c:crosses val="autoZero"/>
        <c:auto val="1"/>
        <c:lblAlgn val="ctr"/>
        <c:lblOffset val="100"/>
        <c:tickLblSkip val="1"/>
        <c:noMultiLvlLbl val="0"/>
      </c:catAx>
      <c:valAx>
        <c:axId val="2808716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08657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86"/>
          <c:w val="0.844513526718250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</c:v>
                </c:pt>
                <c:pt idx="4">
                  <c:v>-4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7</c:v>
                </c:pt>
                <c:pt idx="10">
                  <c:v>17</c:v>
                </c:pt>
                <c:pt idx="11">
                  <c:v>7</c:v>
                </c:pt>
                <c:pt idx="12">
                  <c:v>14</c:v>
                </c:pt>
                <c:pt idx="13">
                  <c:v>8</c:v>
                </c:pt>
                <c:pt idx="14">
                  <c:v>13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5</c:v>
                </c:pt>
                <c:pt idx="19">
                  <c:v>15</c:v>
                </c:pt>
                <c:pt idx="2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22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50094336"/>
        <c:axId val="250095872"/>
      </c:barChart>
      <c:catAx>
        <c:axId val="250094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0095872"/>
        <c:crosses val="autoZero"/>
        <c:auto val="1"/>
        <c:lblAlgn val="ctr"/>
        <c:lblOffset val="100"/>
        <c:tickLblSkip val="1"/>
        <c:noMultiLvlLbl val="0"/>
      </c:catAx>
      <c:valAx>
        <c:axId val="2500958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500943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0.12903225806451613</c:v>
                </c:pt>
                <c:pt idx="2">
                  <c:v>0.61290322580645162</c:v>
                </c:pt>
                <c:pt idx="3">
                  <c:v>0.19354838709677419</c:v>
                </c:pt>
                <c:pt idx="4">
                  <c:v>4.8387096774193547E-2</c:v>
                </c:pt>
                <c:pt idx="5">
                  <c:v>1.6129032258064516E-2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94848"/>
        <c:axId val="280908928"/>
      </c:lineChart>
      <c:catAx>
        <c:axId val="2808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908928"/>
        <c:crosses val="autoZero"/>
        <c:auto val="1"/>
        <c:lblAlgn val="ctr"/>
        <c:lblOffset val="100"/>
        <c:noMultiLvlLbl val="0"/>
      </c:catAx>
      <c:valAx>
        <c:axId val="280908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8948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8.4745762711864403E-2</c:v>
                </c:pt>
                <c:pt idx="2">
                  <c:v>0.61016949152542377</c:v>
                </c:pt>
                <c:pt idx="3">
                  <c:v>0.30508474576271188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0.625</c:v>
                </c:pt>
                <c:pt idx="3">
                  <c:v>0.125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17888"/>
        <c:axId val="280919424"/>
      </c:lineChart>
      <c:catAx>
        <c:axId val="2809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919424"/>
        <c:crosses val="autoZero"/>
        <c:auto val="1"/>
        <c:lblAlgn val="ctr"/>
        <c:lblOffset val="100"/>
        <c:noMultiLvlLbl val="0"/>
      </c:catAx>
      <c:valAx>
        <c:axId val="2809194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917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3.7735849056603772E-2</c:v>
                </c:pt>
                <c:pt idx="2">
                  <c:v>0.58490566037735847</c:v>
                </c:pt>
                <c:pt idx="3">
                  <c:v>0.30188679245283018</c:v>
                </c:pt>
                <c:pt idx="4">
                  <c:v>3.7735849056603772E-2</c:v>
                </c:pt>
                <c:pt idx="5">
                  <c:v>3.7735849056603772E-2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0.625</c:v>
                </c:pt>
                <c:pt idx="3">
                  <c:v>0.25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36832"/>
        <c:axId val="280938368"/>
      </c:lineChart>
      <c:catAx>
        <c:axId val="2809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0938368"/>
        <c:crosses val="autoZero"/>
        <c:auto val="1"/>
        <c:lblAlgn val="ctr"/>
        <c:lblOffset val="100"/>
        <c:noMultiLvlLbl val="0"/>
      </c:catAx>
      <c:valAx>
        <c:axId val="280938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09368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0.17241379310344829</c:v>
                </c:pt>
                <c:pt idx="2">
                  <c:v>0.68965517241379315</c:v>
                </c:pt>
                <c:pt idx="3">
                  <c:v>0.13793103448275862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25152"/>
        <c:axId val="281026944"/>
      </c:lineChart>
      <c:catAx>
        <c:axId val="2810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026944"/>
        <c:crosses val="autoZero"/>
        <c:auto val="1"/>
        <c:lblAlgn val="ctr"/>
        <c:lblOffset val="100"/>
        <c:noMultiLvlLbl val="0"/>
      </c:catAx>
      <c:valAx>
        <c:axId val="2810269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025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9.8522167487684734E-2</c:v>
                </c:pt>
                <c:pt idx="2">
                  <c:v>0.61576354679802958</c:v>
                </c:pt>
                <c:pt idx="3">
                  <c:v>0.24630541871921183</c:v>
                </c:pt>
                <c:pt idx="4">
                  <c:v>2.4630541871921183E-2</c:v>
                </c:pt>
                <c:pt idx="5">
                  <c:v>1.4778325123152709E-2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0.4838709677419355</c:v>
                </c:pt>
                <c:pt idx="3">
                  <c:v>0.29032258064516131</c:v>
                </c:pt>
                <c:pt idx="4">
                  <c:v>0.19354838709677419</c:v>
                </c:pt>
                <c:pt idx="5">
                  <c:v>3.2258064516129031E-2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48192"/>
        <c:axId val="281049728"/>
      </c:lineChart>
      <c:catAx>
        <c:axId val="2810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049728"/>
        <c:crosses val="autoZero"/>
        <c:auto val="1"/>
        <c:lblAlgn val="ctr"/>
        <c:lblOffset val="100"/>
        <c:noMultiLvlLbl val="0"/>
      </c:catAx>
      <c:valAx>
        <c:axId val="281049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048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83904"/>
        <c:axId val="281085440"/>
      </c:lineChart>
      <c:catAx>
        <c:axId val="2810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085440"/>
        <c:crosses val="autoZero"/>
        <c:auto val="1"/>
        <c:lblAlgn val="ctr"/>
        <c:lblOffset val="100"/>
        <c:noMultiLvlLbl val="0"/>
      </c:catAx>
      <c:valAx>
        <c:axId val="281085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0839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81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-4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-4</c:v>
                </c:pt>
                <c:pt idx="41">
                  <c:v>-4</c:v>
                </c:pt>
                <c:pt idx="42">
                  <c:v>-3</c:v>
                </c:pt>
                <c:pt idx="43">
                  <c:v>-2</c:v>
                </c:pt>
                <c:pt idx="44">
                  <c:v>-3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-8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-10</c:v>
                </c:pt>
                <c:pt idx="61">
                  <c:v>-11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  <c:pt idx="66">
                  <c:v>-12</c:v>
                </c:pt>
                <c:pt idx="67">
                  <c:v>-10</c:v>
                </c:pt>
                <c:pt idx="68">
                  <c:v>-10</c:v>
                </c:pt>
                <c:pt idx="69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0.20967741935483852</c:v>
                </c:pt>
                <c:pt idx="2">
                  <c:v>0.532258064516129</c:v>
                </c:pt>
                <c:pt idx="3">
                  <c:v>0.70967741935483852</c:v>
                </c:pt>
                <c:pt idx="4">
                  <c:v>0.95161290322580605</c:v>
                </c:pt>
                <c:pt idx="5">
                  <c:v>0.83870967741935454</c:v>
                </c:pt>
                <c:pt idx="6">
                  <c:v>1.5161290322580641</c:v>
                </c:pt>
                <c:pt idx="7">
                  <c:v>1.9032258064516125</c:v>
                </c:pt>
                <c:pt idx="8">
                  <c:v>2.290322580645161</c:v>
                </c:pt>
                <c:pt idx="9">
                  <c:v>2.854838709677419</c:v>
                </c:pt>
                <c:pt idx="10">
                  <c:v>3.3387096774193541</c:v>
                </c:pt>
                <c:pt idx="11">
                  <c:v>3.5967741935483866</c:v>
                </c:pt>
                <c:pt idx="12">
                  <c:v>4.4838709677419351</c:v>
                </c:pt>
                <c:pt idx="13">
                  <c:v>5.3387096774193541</c:v>
                </c:pt>
                <c:pt idx="14">
                  <c:v>6.2258064516129021</c:v>
                </c:pt>
                <c:pt idx="15">
                  <c:v>6.9032258064516121</c:v>
                </c:pt>
                <c:pt idx="16">
                  <c:v>7.5161290322580641</c:v>
                </c:pt>
                <c:pt idx="17">
                  <c:v>7.9915388683236381</c:v>
                </c:pt>
                <c:pt idx="18">
                  <c:v>8.7334743521946052</c:v>
                </c:pt>
                <c:pt idx="19">
                  <c:v>9.5721840296139611</c:v>
                </c:pt>
                <c:pt idx="20">
                  <c:v>9.991538868323639</c:v>
                </c:pt>
                <c:pt idx="21">
                  <c:v>10.152829190904285</c:v>
                </c:pt>
                <c:pt idx="22">
                  <c:v>10.373168173955133</c:v>
                </c:pt>
                <c:pt idx="23">
                  <c:v>10.661303767175472</c:v>
                </c:pt>
                <c:pt idx="24">
                  <c:v>10.712151224802589</c:v>
                </c:pt>
                <c:pt idx="25">
                  <c:v>10.915541055311063</c:v>
                </c:pt>
                <c:pt idx="26">
                  <c:v>10.762998682429707</c:v>
                </c:pt>
                <c:pt idx="27">
                  <c:v>11.695202072260216</c:v>
                </c:pt>
                <c:pt idx="28">
                  <c:v>12.101981733277164</c:v>
                </c:pt>
                <c:pt idx="29">
                  <c:v>12.339269868870383</c:v>
                </c:pt>
                <c:pt idx="30">
                  <c:v>12.525710546836486</c:v>
                </c:pt>
                <c:pt idx="31">
                  <c:v>13.101981733277164</c:v>
                </c:pt>
                <c:pt idx="32">
                  <c:v>13.695202072260216</c:v>
                </c:pt>
                <c:pt idx="33">
                  <c:v>14.729100377344961</c:v>
                </c:pt>
                <c:pt idx="34">
                  <c:v>15.559608851921233</c:v>
                </c:pt>
                <c:pt idx="35">
                  <c:v>16.220625801073776</c:v>
                </c:pt>
                <c:pt idx="36">
                  <c:v>16.915541055311063</c:v>
                </c:pt>
                <c:pt idx="37">
                  <c:v>17.576558004463607</c:v>
                </c:pt>
                <c:pt idx="38">
                  <c:v>17.915541055311063</c:v>
                </c:pt>
                <c:pt idx="39">
                  <c:v>18.746049529887333</c:v>
                </c:pt>
                <c:pt idx="40">
                  <c:v>19.457913936666994</c:v>
                </c:pt>
                <c:pt idx="41">
                  <c:v>19.932490207853434</c:v>
                </c:pt>
                <c:pt idx="42">
                  <c:v>20.000286818022925</c:v>
                </c:pt>
                <c:pt idx="43">
                  <c:v>20.453117006702172</c:v>
                </c:pt>
                <c:pt idx="44">
                  <c:v>20.7172679500984</c:v>
                </c:pt>
                <c:pt idx="45">
                  <c:v>20.905947195381419</c:v>
                </c:pt>
                <c:pt idx="46">
                  <c:v>21.079024118458342</c:v>
                </c:pt>
                <c:pt idx="47">
                  <c:v>20.886716426150649</c:v>
                </c:pt>
                <c:pt idx="48">
                  <c:v>21.482870272304496</c:v>
                </c:pt>
                <c:pt idx="49">
                  <c:v>21.636716426150649</c:v>
                </c:pt>
                <c:pt idx="50">
                  <c:v>22.002101041535266</c:v>
                </c:pt>
                <c:pt idx="51">
                  <c:v>22.752101041535266</c:v>
                </c:pt>
                <c:pt idx="52">
                  <c:v>23.502101041535266</c:v>
                </c:pt>
                <c:pt idx="53">
                  <c:v>24.181346324554134</c:v>
                </c:pt>
                <c:pt idx="54">
                  <c:v>24.785119909459794</c:v>
                </c:pt>
                <c:pt idx="55">
                  <c:v>25.351157645308852</c:v>
                </c:pt>
                <c:pt idx="56">
                  <c:v>25.539836890591872</c:v>
                </c:pt>
                <c:pt idx="57">
                  <c:v>26.087006701912628</c:v>
                </c:pt>
                <c:pt idx="58">
                  <c:v>26.577572739648478</c:v>
                </c:pt>
                <c:pt idx="59">
                  <c:v>26.841723683044705</c:v>
                </c:pt>
                <c:pt idx="60">
                  <c:v>27.162478400025837</c:v>
                </c:pt>
                <c:pt idx="61">
                  <c:v>27.127995641405146</c:v>
                </c:pt>
                <c:pt idx="62">
                  <c:v>27.231443917267214</c:v>
                </c:pt>
                <c:pt idx="63">
                  <c:v>27.265926675887904</c:v>
                </c:pt>
                <c:pt idx="64">
                  <c:v>27.300409434508595</c:v>
                </c:pt>
                <c:pt idx="65">
                  <c:v>27.507305986232733</c:v>
                </c:pt>
                <c:pt idx="66">
                  <c:v>27.679719779336182</c:v>
                </c:pt>
                <c:pt idx="67">
                  <c:v>28.472823227612043</c:v>
                </c:pt>
                <c:pt idx="68">
                  <c:v>28.783168055198249</c:v>
                </c:pt>
                <c:pt idx="69">
                  <c:v>28.81765081381894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-0.39999999999999991</c:v>
                </c:pt>
                <c:pt idx="3">
                  <c:v>-0.79999999999999982</c:v>
                </c:pt>
                <c:pt idx="4">
                  <c:v>-0.79999999999999982</c:v>
                </c:pt>
                <c:pt idx="5">
                  <c:v>-0.79999999999999982</c:v>
                </c:pt>
                <c:pt idx="6">
                  <c:v>-1.5999999999999996</c:v>
                </c:pt>
                <c:pt idx="7">
                  <c:v>-1.7999999999999998</c:v>
                </c:pt>
                <c:pt idx="8">
                  <c:v>-2</c:v>
                </c:pt>
                <c:pt idx="9">
                  <c:v>-2.2000000000000002</c:v>
                </c:pt>
                <c:pt idx="10">
                  <c:v>-2.4000000000000004</c:v>
                </c:pt>
                <c:pt idx="11">
                  <c:v>-2.2000000000000002</c:v>
                </c:pt>
                <c:pt idx="12">
                  <c:v>-2</c:v>
                </c:pt>
                <c:pt idx="13">
                  <c:v>-1.7999999999999998</c:v>
                </c:pt>
                <c:pt idx="14">
                  <c:v>-1.7999999999999998</c:v>
                </c:pt>
                <c:pt idx="15">
                  <c:v>-1.1999999999999997</c:v>
                </c:pt>
                <c:pt idx="16">
                  <c:v>-0.59999999999999964</c:v>
                </c:pt>
                <c:pt idx="17">
                  <c:v>-0.79999999999999982</c:v>
                </c:pt>
                <c:pt idx="18">
                  <c:v>-1</c:v>
                </c:pt>
                <c:pt idx="19">
                  <c:v>-0.60000000000000009</c:v>
                </c:pt>
                <c:pt idx="20">
                  <c:v>-0.60000000000000009</c:v>
                </c:pt>
                <c:pt idx="21">
                  <c:v>-1</c:v>
                </c:pt>
                <c:pt idx="22">
                  <c:v>-0.79999999999999982</c:v>
                </c:pt>
                <c:pt idx="23">
                  <c:v>-1</c:v>
                </c:pt>
                <c:pt idx="24">
                  <c:v>-1.4</c:v>
                </c:pt>
                <c:pt idx="25">
                  <c:v>-1.4</c:v>
                </c:pt>
                <c:pt idx="26">
                  <c:v>-1.6</c:v>
                </c:pt>
                <c:pt idx="27">
                  <c:v>-1.8000000000000003</c:v>
                </c:pt>
                <c:pt idx="28">
                  <c:v>-2.2000000000000002</c:v>
                </c:pt>
                <c:pt idx="29">
                  <c:v>-2.6</c:v>
                </c:pt>
                <c:pt idx="30">
                  <c:v>-2.6</c:v>
                </c:pt>
                <c:pt idx="31">
                  <c:v>-3</c:v>
                </c:pt>
                <c:pt idx="32">
                  <c:v>-2.8</c:v>
                </c:pt>
                <c:pt idx="33">
                  <c:v>-2.5999999999999996</c:v>
                </c:pt>
                <c:pt idx="34">
                  <c:v>-2.1999999999999993</c:v>
                </c:pt>
                <c:pt idx="35">
                  <c:v>-2.1999999999999993</c:v>
                </c:pt>
                <c:pt idx="36">
                  <c:v>-2.1999999999999993</c:v>
                </c:pt>
                <c:pt idx="37">
                  <c:v>-1.9999999999999991</c:v>
                </c:pt>
                <c:pt idx="38">
                  <c:v>-1.7999999999999989</c:v>
                </c:pt>
                <c:pt idx="39">
                  <c:v>-1.7999999999999989</c:v>
                </c:pt>
                <c:pt idx="40">
                  <c:v>-1.5999999999999988</c:v>
                </c:pt>
                <c:pt idx="41">
                  <c:v>-1.5999999999999988</c:v>
                </c:pt>
                <c:pt idx="42">
                  <c:v>-1.7999999999999989</c:v>
                </c:pt>
                <c:pt idx="43">
                  <c:v>-1.7999999999999989</c:v>
                </c:pt>
                <c:pt idx="44">
                  <c:v>-2.1999999999999988</c:v>
                </c:pt>
                <c:pt idx="45">
                  <c:v>-2.7999999999999989</c:v>
                </c:pt>
                <c:pt idx="46">
                  <c:v>-3.1999999999999988</c:v>
                </c:pt>
                <c:pt idx="47">
                  <c:v>-3.7999999999999989</c:v>
                </c:pt>
                <c:pt idx="48">
                  <c:v>-4.3999999999999986</c:v>
                </c:pt>
                <c:pt idx="49">
                  <c:v>-4.7999999999999989</c:v>
                </c:pt>
                <c:pt idx="50">
                  <c:v>-4.9999999999999991</c:v>
                </c:pt>
                <c:pt idx="51">
                  <c:v>-4.7999999999999989</c:v>
                </c:pt>
                <c:pt idx="52">
                  <c:v>-4.7999999999999989</c:v>
                </c:pt>
                <c:pt idx="53">
                  <c:v>-4.5999999999999988</c:v>
                </c:pt>
                <c:pt idx="54">
                  <c:v>-4.7999999999999989</c:v>
                </c:pt>
                <c:pt idx="55">
                  <c:v>-4.9999999999999991</c:v>
                </c:pt>
                <c:pt idx="56">
                  <c:v>-5.1999999999999993</c:v>
                </c:pt>
                <c:pt idx="57">
                  <c:v>-5.3999999999999995</c:v>
                </c:pt>
                <c:pt idx="58">
                  <c:v>-5.7999999999999989</c:v>
                </c:pt>
                <c:pt idx="59">
                  <c:v>-5.5999999999999988</c:v>
                </c:pt>
                <c:pt idx="60">
                  <c:v>-5.3999999999999986</c:v>
                </c:pt>
                <c:pt idx="61">
                  <c:v>-5.7999999999999989</c:v>
                </c:pt>
                <c:pt idx="62">
                  <c:v>-5.9999999999999991</c:v>
                </c:pt>
                <c:pt idx="63">
                  <c:v>-6.1999999999999993</c:v>
                </c:pt>
                <c:pt idx="64">
                  <c:v>-6.6</c:v>
                </c:pt>
                <c:pt idx="65">
                  <c:v>-6.8</c:v>
                </c:pt>
                <c:pt idx="66">
                  <c:v>-7.4</c:v>
                </c:pt>
                <c:pt idx="67">
                  <c:v>-6.8000000000000007</c:v>
                </c:pt>
                <c:pt idx="68">
                  <c:v>-6.6000000000000005</c:v>
                </c:pt>
                <c:pt idx="69">
                  <c:v>-7.4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64032"/>
        <c:axId val="281174400"/>
      </c:lineChart>
      <c:catAx>
        <c:axId val="281164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726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174400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81174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1640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69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204608"/>
        <c:axId val="281346048"/>
      </c:barChart>
      <c:catAx>
        <c:axId val="28120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346048"/>
        <c:crosses val="autoZero"/>
        <c:auto val="1"/>
        <c:lblAlgn val="ctr"/>
        <c:lblOffset val="0"/>
        <c:noMultiLvlLbl val="0"/>
      </c:catAx>
      <c:valAx>
        <c:axId val="2813460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20460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5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479E-2"/>
          <c:y val="0.16355670576143039"/>
          <c:w val="0.86763938852691369"/>
          <c:h val="0.80380926160453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21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-4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1379584"/>
        <c:axId val="281381120"/>
      </c:barChart>
      <c:catAx>
        <c:axId val="281379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1381120"/>
        <c:crosses val="autoZero"/>
        <c:auto val="1"/>
        <c:lblAlgn val="ctr"/>
        <c:lblOffset val="100"/>
        <c:tickLblSkip val="1"/>
        <c:noMultiLvlLbl val="0"/>
      </c:catAx>
      <c:valAx>
        <c:axId val="28138112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13795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93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21"/>
                <c:pt idx="0">
                  <c:v>4.9999999999999822E-2</c:v>
                </c:pt>
                <c:pt idx="1">
                  <c:v>-0.20000000000000018</c:v>
                </c:pt>
                <c:pt idx="2">
                  <c:v>-0.19999999999999973</c:v>
                </c:pt>
                <c:pt idx="3">
                  <c:v>0.39999999999999991</c:v>
                </c:pt>
                <c:pt idx="4">
                  <c:v>0.26666666666666661</c:v>
                </c:pt>
                <c:pt idx="5">
                  <c:v>0.19999999999999973</c:v>
                </c:pt>
                <c:pt idx="6">
                  <c:v>-0.33333333333333304</c:v>
                </c:pt>
                <c:pt idx="7">
                  <c:v>0</c:v>
                </c:pt>
                <c:pt idx="8">
                  <c:v>0.1333333333333333</c:v>
                </c:pt>
                <c:pt idx="9">
                  <c:v>6.666666666666643E-2</c:v>
                </c:pt>
                <c:pt idx="10">
                  <c:v>-0.40000000000000036</c:v>
                </c:pt>
                <c:pt idx="11">
                  <c:v>0.70000000000000018</c:v>
                </c:pt>
                <c:pt idx="12">
                  <c:v>-0.20000000000000018</c:v>
                </c:pt>
                <c:pt idx="13">
                  <c:v>-6.6666666666666874E-2</c:v>
                </c:pt>
                <c:pt idx="14">
                  <c:v>-0.46666666666666679</c:v>
                </c:pt>
                <c:pt idx="15">
                  <c:v>-0.53333333333333366</c:v>
                </c:pt>
                <c:pt idx="16">
                  <c:v>6.6666666666666874E-2</c:v>
                </c:pt>
                <c:pt idx="17">
                  <c:v>-0.20000000000000018</c:v>
                </c:pt>
                <c:pt idx="18">
                  <c:v>-6.6666666666666874E-2</c:v>
                </c:pt>
                <c:pt idx="19">
                  <c:v>-0.40000000000000036</c:v>
                </c:pt>
                <c:pt idx="20">
                  <c:v>-0.23636363636363633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00064"/>
        <c:axId val="281401984"/>
      </c:barChart>
      <c:catAx>
        <c:axId val="2814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1401984"/>
        <c:crosses val="autoZero"/>
        <c:auto val="1"/>
        <c:lblAlgn val="ctr"/>
        <c:lblOffset val="0"/>
        <c:noMultiLvlLbl val="0"/>
      </c:catAx>
      <c:valAx>
        <c:axId val="2814019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140006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21"/>
                <c:pt idx="0">
                  <c:v>0</c:v>
                </c:pt>
                <c:pt idx="1">
                  <c:v>-0.5</c:v>
                </c:pt>
                <c:pt idx="2">
                  <c:v>-0.66666666666666652</c:v>
                </c:pt>
                <c:pt idx="3">
                  <c:v>0.25</c:v>
                </c:pt>
                <c:pt idx="4">
                  <c:v>0</c:v>
                </c:pt>
                <c:pt idx="5">
                  <c:v>-0.33333333333333348</c:v>
                </c:pt>
                <c:pt idx="6">
                  <c:v>-0.66666666666666652</c:v>
                </c:pt>
                <c:pt idx="7">
                  <c:v>-0.33333333333333348</c:v>
                </c:pt>
                <c:pt idx="8">
                  <c:v>0</c:v>
                </c:pt>
                <c:pt idx="9">
                  <c:v>-0.33333333333333348</c:v>
                </c:pt>
                <c:pt idx="10">
                  <c:v>-0.33333333333333348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-0.33333333333333348</c:v>
                </c:pt>
                <c:pt idx="15">
                  <c:v>-0.33333333333333348</c:v>
                </c:pt>
                <c:pt idx="16">
                  <c:v>0</c:v>
                </c:pt>
                <c:pt idx="17">
                  <c:v>-0.33333333333333348</c:v>
                </c:pt>
                <c:pt idx="18">
                  <c:v>0</c:v>
                </c:pt>
                <c:pt idx="19">
                  <c:v>-0.33333333333333348</c:v>
                </c:pt>
                <c:pt idx="20">
                  <c:v>-0.60000000000000009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14272"/>
        <c:axId val="281428736"/>
      </c:barChart>
      <c:catAx>
        <c:axId val="2814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1428736"/>
        <c:crosses val="autoZero"/>
        <c:auto val="1"/>
        <c:lblAlgn val="ctr"/>
        <c:lblOffset val="0"/>
        <c:noMultiLvlLbl val="0"/>
      </c:catAx>
      <c:valAx>
        <c:axId val="28142873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14142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03"/>
          <c:y val="0.24245701845408871"/>
          <c:w val="0.84418478778235517"/>
          <c:h val="0.669685649758897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-4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-4</c:v>
                </c:pt>
                <c:pt idx="41">
                  <c:v>-4</c:v>
                </c:pt>
                <c:pt idx="42">
                  <c:v>-3</c:v>
                </c:pt>
                <c:pt idx="43">
                  <c:v>-2</c:v>
                </c:pt>
                <c:pt idx="44">
                  <c:v>-3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-8</c:v>
                </c:pt>
                <c:pt idx="55">
                  <c:v>-9</c:v>
                </c:pt>
                <c:pt idx="56">
                  <c:v>-9</c:v>
                </c:pt>
                <c:pt idx="57">
                  <c:v>-9</c:v>
                </c:pt>
                <c:pt idx="58">
                  <c:v>-9</c:v>
                </c:pt>
                <c:pt idx="59">
                  <c:v>-9</c:v>
                </c:pt>
                <c:pt idx="60">
                  <c:v>-10</c:v>
                </c:pt>
                <c:pt idx="61">
                  <c:v>-11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  <c:pt idx="66">
                  <c:v>-12</c:v>
                </c:pt>
                <c:pt idx="67">
                  <c:v>-10</c:v>
                </c:pt>
                <c:pt idx="68">
                  <c:v>-10</c:v>
                </c:pt>
                <c:pt idx="69">
                  <c:v>-11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14</c:v>
                </c:pt>
                <c:pt idx="42">
                  <c:v>13</c:v>
                </c:pt>
                <c:pt idx="43">
                  <c:v>13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17</c:v>
                </c:pt>
                <c:pt idx="61">
                  <c:v>19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21</c:v>
                </c:pt>
                <c:pt idx="66">
                  <c:v>21</c:v>
                </c:pt>
                <c:pt idx="67">
                  <c:v>23</c:v>
                </c:pt>
                <c:pt idx="68">
                  <c:v>24</c:v>
                </c:pt>
                <c:pt idx="69">
                  <c:v>25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8928"/>
        <c:axId val="282363392"/>
      </c:lineChart>
      <c:catAx>
        <c:axId val="282348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36339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8236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3489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12E-3"/>
          <c:y val="9.3370770514150853E-2"/>
          <c:w val="0.9938996335135543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78272"/>
        <c:axId val="281480192"/>
      </c:barChart>
      <c:catAx>
        <c:axId val="281478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480192"/>
        <c:crosses val="autoZero"/>
        <c:auto val="1"/>
        <c:lblAlgn val="ctr"/>
        <c:lblOffset val="0"/>
        <c:tickMarkSkip val="1"/>
        <c:noMultiLvlLbl val="0"/>
      </c:catAx>
      <c:valAx>
        <c:axId val="2814801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4782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11808"/>
        <c:axId val="281518080"/>
      </c:barChart>
      <c:catAx>
        <c:axId val="281511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518080"/>
        <c:crosses val="autoZero"/>
        <c:auto val="1"/>
        <c:lblAlgn val="ctr"/>
        <c:lblOffset val="0"/>
        <c:tickMarkSkip val="1"/>
        <c:noMultiLvlLbl val="0"/>
      </c:catAx>
      <c:valAx>
        <c:axId val="2815180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5118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41248"/>
        <c:axId val="282399488"/>
      </c:barChart>
      <c:catAx>
        <c:axId val="2815412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399488"/>
        <c:crosses val="autoZero"/>
        <c:auto val="1"/>
        <c:lblAlgn val="ctr"/>
        <c:lblOffset val="0"/>
        <c:tickMarkSkip val="1"/>
        <c:noMultiLvlLbl val="0"/>
      </c:catAx>
      <c:valAx>
        <c:axId val="2823994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5412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22656"/>
        <c:axId val="282433024"/>
      </c:barChart>
      <c:catAx>
        <c:axId val="2824226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433024"/>
        <c:crosses val="autoZero"/>
        <c:auto val="1"/>
        <c:lblAlgn val="ctr"/>
        <c:lblOffset val="0"/>
        <c:tickMarkSkip val="1"/>
        <c:noMultiLvlLbl val="0"/>
      </c:catAx>
      <c:valAx>
        <c:axId val="2824330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4226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38368"/>
        <c:axId val="282540288"/>
      </c:barChart>
      <c:catAx>
        <c:axId val="282538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2540288"/>
        <c:crosses val="autoZero"/>
        <c:auto val="1"/>
        <c:lblAlgn val="ctr"/>
        <c:lblOffset val="0"/>
        <c:tickMarkSkip val="1"/>
        <c:noMultiLvlLbl val="0"/>
      </c:catAx>
      <c:valAx>
        <c:axId val="2825402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538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95"/>
          <c:w val="0.90917873676370731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21"/>
                <c:pt idx="0">
                  <c:v>-0.75</c:v>
                </c:pt>
                <c:pt idx="1">
                  <c:v>-1</c:v>
                </c:pt>
                <c:pt idx="2" formatCode="General">
                  <c:v>-0.66666666666666652</c:v>
                </c:pt>
                <c:pt idx="3" formatCode="General">
                  <c:v>0.5</c:v>
                </c:pt>
                <c:pt idx="4" formatCode="General">
                  <c:v>0.33333333333333348</c:v>
                </c:pt>
                <c:pt idx="5" formatCode="General">
                  <c:v>-0.33333333333333348</c:v>
                </c:pt>
                <c:pt idx="6" formatCode="General">
                  <c:v>-0.66666666666666652</c:v>
                </c:pt>
                <c:pt idx="7" formatCode="General">
                  <c:v>-0.33333333333333348</c:v>
                </c:pt>
                <c:pt idx="8" formatCode="General">
                  <c:v>-1</c:v>
                </c:pt>
                <c:pt idx="9" formatCode="General">
                  <c:v>-0.66666666666666652</c:v>
                </c:pt>
                <c:pt idx="10" formatCode="General">
                  <c:v>-1</c:v>
                </c:pt>
                <c:pt idx="11" formatCode="General">
                  <c:v>-0.25</c:v>
                </c:pt>
                <c:pt idx="12" formatCode="General">
                  <c:v>-1.25</c:v>
                </c:pt>
                <c:pt idx="13" formatCode="General">
                  <c:v>0</c:v>
                </c:pt>
                <c:pt idx="14" formatCode="General">
                  <c:v>-1</c:v>
                </c:pt>
                <c:pt idx="15" formatCode="General">
                  <c:v>-0.66666666666666696</c:v>
                </c:pt>
                <c:pt idx="16" formatCode="General">
                  <c:v>-0.33333333333333304</c:v>
                </c:pt>
                <c:pt idx="17" formatCode="General">
                  <c:v>-0.33333333333333348</c:v>
                </c:pt>
                <c:pt idx="18" formatCode="General">
                  <c:v>0</c:v>
                </c:pt>
                <c:pt idx="19" formatCode="General">
                  <c:v>-1</c:v>
                </c:pt>
                <c:pt idx="20" formatCode="General">
                  <c:v>-0.60000000000000009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56672"/>
        <c:axId val="282558848"/>
      </c:barChart>
      <c:catAx>
        <c:axId val="28255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14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2558848"/>
        <c:crosses val="autoZero"/>
        <c:auto val="1"/>
        <c:lblAlgn val="ctr"/>
        <c:lblOffset val="0"/>
        <c:noMultiLvlLbl val="0"/>
      </c:catAx>
      <c:valAx>
        <c:axId val="28255884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49E-4"/>
              <c:y val="0.2952099737532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25566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16</xdr:col>
      <xdr:colOff>703621</xdr:colOff>
      <xdr:row>0</xdr:row>
      <xdr:rowOff>0</xdr:rowOff>
    </xdr:from>
    <xdr:to>
      <xdr:col>20</xdr:col>
      <xdr:colOff>1562101</xdr:colOff>
      <xdr:row>9</xdr:row>
      <xdr:rowOff>19879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6021" y="0"/>
          <a:ext cx="3506430" cy="236302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47626</xdr:colOff>
      <xdr:row>1</xdr:row>
      <xdr:rowOff>687751</xdr:rowOff>
    </xdr:from>
    <xdr:to>
      <xdr:col>20</xdr:col>
      <xdr:colOff>0</xdr:colOff>
      <xdr:row>14</xdr:row>
      <xdr:rowOff>180974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887776"/>
          <a:ext cx="3362324" cy="258884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73" customWidth="1"/>
    <col min="2" max="2" width="11.42578125" style="273"/>
    <col min="3" max="3" width="4.85546875" style="273" customWidth="1"/>
    <col min="4" max="4" width="9.85546875" style="273" customWidth="1"/>
    <col min="5" max="5" width="2.28515625" style="273" customWidth="1"/>
    <col min="6" max="7" width="11.42578125" style="273"/>
    <col min="8" max="8" width="12" style="273" customWidth="1"/>
    <col min="9" max="9" width="8.85546875" style="273" customWidth="1"/>
    <col min="10" max="26" width="11.42578125" style="273"/>
    <col min="27" max="27" width="0" style="273" hidden="1" customWidth="1"/>
    <col min="28" max="16384" width="11.42578125" style="273"/>
  </cols>
  <sheetData>
    <row r="1" spans="1:27" ht="23.25" x14ac:dyDescent="0.35">
      <c r="A1" s="272" t="s">
        <v>230</v>
      </c>
    </row>
    <row r="2" spans="1:27" ht="3" customHeight="1" thickBot="1" x14ac:dyDescent="0.3">
      <c r="AA2" s="273" t="s">
        <v>173</v>
      </c>
    </row>
    <row r="3" spans="1:27" ht="27.75" customHeight="1" thickBot="1" x14ac:dyDescent="0.3">
      <c r="A3" s="380" t="str">
        <f>Parameter!B27 &amp; "   "&amp;Parameter!B28</f>
        <v>Hebalm Open 2013   (Hebalm / 25.5. - 26.5. 2013)</v>
      </c>
      <c r="B3" s="381"/>
      <c r="C3" s="381"/>
      <c r="D3" s="381"/>
      <c r="E3" s="381"/>
      <c r="F3" s="381"/>
      <c r="G3" s="381"/>
      <c r="H3" s="381"/>
      <c r="I3" s="381"/>
      <c r="J3" s="381"/>
      <c r="K3" s="382"/>
      <c r="AA3" s="273" t="s">
        <v>175</v>
      </c>
    </row>
    <row r="4" spans="1:27" x14ac:dyDescent="0.25">
      <c r="A4" s="273" t="s">
        <v>231</v>
      </c>
      <c r="B4" s="273" t="s">
        <v>672</v>
      </c>
      <c r="AA4" s="273" t="s">
        <v>176</v>
      </c>
    </row>
    <row r="5" spans="1:27" x14ac:dyDescent="0.25">
      <c r="B5" s="375" t="s">
        <v>673</v>
      </c>
    </row>
    <row r="6" spans="1:27" ht="23.25" x14ac:dyDescent="0.35">
      <c r="A6" s="272" t="s">
        <v>172</v>
      </c>
    </row>
    <row r="7" spans="1:27" ht="15" customHeight="1" thickBot="1" x14ac:dyDescent="0.3">
      <c r="A7" s="273" t="s">
        <v>242</v>
      </c>
      <c r="AA7" s="273" t="s">
        <v>173</v>
      </c>
    </row>
    <row r="8" spans="1:27" ht="15" customHeight="1" thickBot="1" x14ac:dyDescent="0.3">
      <c r="A8" s="273" t="s">
        <v>174</v>
      </c>
      <c r="D8" s="274"/>
      <c r="AA8" s="273" t="s">
        <v>175</v>
      </c>
    </row>
    <row r="9" spans="1:27" x14ac:dyDescent="0.25">
      <c r="A9" s="273" t="s">
        <v>190</v>
      </c>
      <c r="AA9" s="273" t="s">
        <v>176</v>
      </c>
    </row>
    <row r="11" spans="1:27" ht="23.25" x14ac:dyDescent="0.35">
      <c r="A11" s="272" t="s">
        <v>177</v>
      </c>
    </row>
    <row r="12" spans="1:27" x14ac:dyDescent="0.25">
      <c r="A12" s="273" t="s">
        <v>199</v>
      </c>
    </row>
    <row r="13" spans="1:27" x14ac:dyDescent="0.25">
      <c r="A13" s="273" t="s">
        <v>232</v>
      </c>
      <c r="J13" s="275" t="s">
        <v>189</v>
      </c>
    </row>
    <row r="14" spans="1:27" ht="9.75" customHeight="1" x14ac:dyDescent="0.25"/>
    <row r="15" spans="1:27" ht="46.5" x14ac:dyDescent="0.7">
      <c r="A15" s="383" t="s">
        <v>178</v>
      </c>
      <c r="B15" s="383"/>
      <c r="C15" s="383"/>
      <c r="D15" s="383"/>
      <c r="E15" s="309" t="s">
        <v>179</v>
      </c>
      <c r="I15" s="386" t="s">
        <v>483</v>
      </c>
      <c r="J15" s="386"/>
      <c r="K15" s="386"/>
      <c r="L15" s="386"/>
      <c r="M15" s="386"/>
      <c r="N15" s="386"/>
      <c r="O15" s="386"/>
      <c r="P15" s="386"/>
    </row>
    <row r="16" spans="1:27" x14ac:dyDescent="0.25">
      <c r="A16" s="312" t="s">
        <v>180</v>
      </c>
      <c r="B16" s="312"/>
      <c r="C16" s="312"/>
      <c r="D16" s="312"/>
      <c r="E16" s="312"/>
      <c r="I16" s="387" t="str">
        <f>B4</f>
        <v>Otfried Derschmidt gewann im PlayOff das Turnier gegen Mike Gordon aufgrund Closest-To-The-Pin</v>
      </c>
      <c r="J16" s="387"/>
      <c r="K16" s="387"/>
      <c r="L16" s="387"/>
      <c r="M16" s="387"/>
      <c r="N16" s="387"/>
      <c r="O16" s="387"/>
      <c r="P16" s="387"/>
    </row>
    <row r="17" spans="1:16" x14ac:dyDescent="0.25">
      <c r="A17" s="273" t="s">
        <v>181</v>
      </c>
      <c r="B17" s="310" t="s">
        <v>182</v>
      </c>
      <c r="I17" s="387"/>
      <c r="J17" s="387"/>
      <c r="K17" s="387"/>
      <c r="L17" s="387"/>
      <c r="M17" s="387"/>
      <c r="N17" s="387"/>
      <c r="O17" s="387"/>
      <c r="P17" s="387"/>
    </row>
    <row r="18" spans="1:16" x14ac:dyDescent="0.25">
      <c r="A18" s="273" t="s">
        <v>183</v>
      </c>
      <c r="B18" s="310" t="s">
        <v>16</v>
      </c>
      <c r="I18" s="387" t="str">
        <f>B5</f>
        <v>Das Finale wurde aufgrund unterschiedlicher Bahnen zu Runde 3 in der Round-Statistic nicht ausgewertet</v>
      </c>
      <c r="J18" s="387"/>
      <c r="K18" s="387"/>
      <c r="L18" s="387"/>
      <c r="M18" s="387"/>
      <c r="N18" s="387"/>
      <c r="O18" s="387"/>
      <c r="P18" s="387"/>
    </row>
    <row r="19" spans="1:16" x14ac:dyDescent="0.25">
      <c r="A19" s="273" t="s">
        <v>184</v>
      </c>
      <c r="B19" s="310" t="s">
        <v>19</v>
      </c>
      <c r="I19" s="387"/>
      <c r="J19" s="387"/>
      <c r="K19" s="387"/>
      <c r="L19" s="387"/>
      <c r="M19" s="387"/>
      <c r="N19" s="387"/>
      <c r="O19" s="387"/>
      <c r="P19" s="387"/>
    </row>
    <row r="20" spans="1:16" ht="9" customHeight="1" x14ac:dyDescent="0.25">
      <c r="I20" s="369"/>
      <c r="J20" s="369"/>
      <c r="K20" s="369"/>
      <c r="L20" s="369"/>
      <c r="M20" s="369"/>
      <c r="N20" s="369"/>
      <c r="O20" s="369"/>
      <c r="P20" s="369"/>
    </row>
    <row r="21" spans="1:16" x14ac:dyDescent="0.25">
      <c r="A21" s="384" t="s">
        <v>185</v>
      </c>
      <c r="B21" s="384"/>
      <c r="C21" s="384"/>
      <c r="D21" s="384"/>
      <c r="E21" s="384"/>
    </row>
    <row r="25" spans="1:16" ht="12.75" customHeight="1" x14ac:dyDescent="0.25"/>
    <row r="26" spans="1:16" ht="12.75" customHeight="1" x14ac:dyDescent="0.25">
      <c r="A26" s="385" t="s">
        <v>186</v>
      </c>
      <c r="B26" s="385"/>
      <c r="C26" s="385"/>
      <c r="D26" s="385"/>
    </row>
    <row r="27" spans="1:16" ht="9" customHeight="1" x14ac:dyDescent="0.25"/>
    <row r="28" spans="1:16" x14ac:dyDescent="0.25">
      <c r="A28" s="273" t="s">
        <v>200</v>
      </c>
    </row>
    <row r="29" spans="1:16" x14ac:dyDescent="0.25">
      <c r="A29" s="273" t="s">
        <v>187</v>
      </c>
      <c r="F29" s="311" t="s">
        <v>188</v>
      </c>
      <c r="G29" s="311"/>
      <c r="H29" s="311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9" customWidth="1"/>
    <col min="3" max="3" width="51.42578125" style="330" customWidth="1"/>
    <col min="4" max="4" width="82.85546875" style="330" customWidth="1"/>
    <col min="5" max="5" width="32.5703125" style="330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8"/>
      <c r="D1" s="328"/>
      <c r="E1" s="328"/>
    </row>
    <row r="2" spans="1:6" s="35" customFormat="1" ht="16.5" thickTop="1" thickBot="1" x14ac:dyDescent="0.3">
      <c r="A2" s="35" t="s">
        <v>317</v>
      </c>
      <c r="B2" s="329" t="s">
        <v>463</v>
      </c>
      <c r="C2" s="329" t="s">
        <v>318</v>
      </c>
      <c r="D2" s="329" t="s">
        <v>265</v>
      </c>
      <c r="E2" s="329" t="s">
        <v>261</v>
      </c>
      <c r="F2" s="217"/>
    </row>
    <row r="3" spans="1:6" ht="15.75" thickTop="1" x14ac:dyDescent="0.25">
      <c r="A3" s="2" t="s">
        <v>267</v>
      </c>
      <c r="B3" s="359" t="s">
        <v>464</v>
      </c>
      <c r="C3" s="330" t="s">
        <v>266</v>
      </c>
      <c r="D3" s="330" t="s">
        <v>674</v>
      </c>
      <c r="E3" s="330" t="s">
        <v>675</v>
      </c>
    </row>
    <row r="4" spans="1:6" x14ac:dyDescent="0.25">
      <c r="A4" s="2" t="s">
        <v>267</v>
      </c>
      <c r="C4" s="330" t="s">
        <v>270</v>
      </c>
      <c r="D4" s="330" t="s">
        <v>676</v>
      </c>
    </row>
    <row r="5" spans="1:6" x14ac:dyDescent="0.25">
      <c r="A5" s="2" t="s">
        <v>267</v>
      </c>
      <c r="C5" s="330" t="s">
        <v>322</v>
      </c>
      <c r="D5" s="330" t="s">
        <v>677</v>
      </c>
      <c r="E5" s="330" t="s">
        <v>678</v>
      </c>
    </row>
    <row r="6" spans="1:6" x14ac:dyDescent="0.25">
      <c r="A6" s="2" t="s">
        <v>267</v>
      </c>
      <c r="C6" s="330" t="s">
        <v>307</v>
      </c>
      <c r="D6" s="330" t="s">
        <v>679</v>
      </c>
      <c r="E6" s="330" t="s">
        <v>680</v>
      </c>
    </row>
    <row r="7" spans="1:6" x14ac:dyDescent="0.25">
      <c r="A7" s="2" t="s">
        <v>267</v>
      </c>
      <c r="C7" s="330" t="s">
        <v>308</v>
      </c>
      <c r="D7" s="330" t="s">
        <v>681</v>
      </c>
      <c r="E7" s="330" t="s">
        <v>682</v>
      </c>
    </row>
    <row r="8" spans="1:6" x14ac:dyDescent="0.25">
      <c r="A8" s="2" t="s">
        <v>267</v>
      </c>
      <c r="C8" s="330" t="s">
        <v>453</v>
      </c>
      <c r="D8" s="330" t="s">
        <v>683</v>
      </c>
    </row>
    <row r="9" spans="1:6" x14ac:dyDescent="0.25">
      <c r="A9" s="2" t="s">
        <v>267</v>
      </c>
      <c r="C9" s="330" t="s">
        <v>239</v>
      </c>
      <c r="D9" s="330" t="s">
        <v>684</v>
      </c>
      <c r="E9" s="330" t="s">
        <v>685</v>
      </c>
    </row>
    <row r="10" spans="1:6" x14ac:dyDescent="0.25">
      <c r="A10" s="2" t="s">
        <v>267</v>
      </c>
      <c r="C10" s="330" t="s">
        <v>460</v>
      </c>
      <c r="D10" s="330" t="s">
        <v>686</v>
      </c>
    </row>
    <row r="11" spans="1:6" x14ac:dyDescent="0.25">
      <c r="A11" s="2" t="s">
        <v>267</v>
      </c>
      <c r="C11" s="330" t="s">
        <v>460</v>
      </c>
      <c r="D11" s="330" t="s">
        <v>687</v>
      </c>
    </row>
    <row r="12" spans="1:6" x14ac:dyDescent="0.25">
      <c r="A12" s="2" t="s">
        <v>267</v>
      </c>
      <c r="C12" s="330" t="s">
        <v>460</v>
      </c>
      <c r="D12" s="330" t="s">
        <v>688</v>
      </c>
    </row>
    <row r="13" spans="1:6" x14ac:dyDescent="0.25">
      <c r="A13" s="2" t="s">
        <v>267</v>
      </c>
      <c r="C13" s="330" t="s">
        <v>460</v>
      </c>
      <c r="D13" s="330" t="s">
        <v>689</v>
      </c>
    </row>
    <row r="14" spans="1:6" x14ac:dyDescent="0.25">
      <c r="A14" s="2" t="s">
        <v>1</v>
      </c>
      <c r="B14" s="359" t="s">
        <v>104</v>
      </c>
      <c r="C14" s="330" t="s">
        <v>324</v>
      </c>
      <c r="D14" s="330" t="s">
        <v>677</v>
      </c>
      <c r="E14" s="330" t="s">
        <v>678</v>
      </c>
    </row>
    <row r="15" spans="1:6" x14ac:dyDescent="0.25">
      <c r="A15" s="2" t="s">
        <v>1</v>
      </c>
      <c r="C15" s="330" t="s">
        <v>690</v>
      </c>
      <c r="D15" s="330" t="s">
        <v>691</v>
      </c>
      <c r="E15" s="330" t="s">
        <v>692</v>
      </c>
    </row>
    <row r="16" spans="1:6" x14ac:dyDescent="0.25">
      <c r="A16" s="2" t="s">
        <v>1</v>
      </c>
      <c r="C16" s="330" t="s">
        <v>465</v>
      </c>
      <c r="D16" s="330" t="s">
        <v>693</v>
      </c>
      <c r="E16" s="330" t="s">
        <v>694</v>
      </c>
    </row>
    <row r="17" spans="1:5" x14ac:dyDescent="0.25">
      <c r="A17" s="2" t="s">
        <v>1</v>
      </c>
      <c r="C17" s="330" t="s">
        <v>695</v>
      </c>
      <c r="D17" s="330" t="s">
        <v>696</v>
      </c>
      <c r="E17" s="330" t="s">
        <v>697</v>
      </c>
    </row>
    <row r="18" spans="1:5" x14ac:dyDescent="0.25">
      <c r="A18" s="2" t="s">
        <v>1</v>
      </c>
      <c r="C18" s="330" t="s">
        <v>695</v>
      </c>
      <c r="D18" s="330" t="s">
        <v>698</v>
      </c>
      <c r="E18" s="330" t="s">
        <v>699</v>
      </c>
    </row>
    <row r="19" spans="1:5" x14ac:dyDescent="0.25">
      <c r="A19" s="2" t="s">
        <v>1</v>
      </c>
      <c r="C19" s="330" t="s">
        <v>695</v>
      </c>
      <c r="D19" s="330" t="s">
        <v>700</v>
      </c>
      <c r="E19" s="330" t="s">
        <v>701</v>
      </c>
    </row>
    <row r="20" spans="1:5" x14ac:dyDescent="0.25">
      <c r="A20" s="2" t="s">
        <v>1</v>
      </c>
      <c r="C20" s="330" t="s">
        <v>695</v>
      </c>
      <c r="D20" s="330" t="s">
        <v>702</v>
      </c>
      <c r="E20" s="330" t="s">
        <v>703</v>
      </c>
    </row>
    <row r="21" spans="1:5" x14ac:dyDescent="0.25">
      <c r="A21" s="2" t="s">
        <v>1</v>
      </c>
      <c r="C21" s="330" t="s">
        <v>695</v>
      </c>
      <c r="D21" s="330" t="s">
        <v>704</v>
      </c>
      <c r="E21" s="330" t="s">
        <v>705</v>
      </c>
    </row>
    <row r="22" spans="1:5" x14ac:dyDescent="0.25">
      <c r="A22" s="2" t="s">
        <v>1</v>
      </c>
      <c r="C22" s="330" t="s">
        <v>706</v>
      </c>
      <c r="D22" s="330" t="s">
        <v>707</v>
      </c>
      <c r="E22" s="330" t="s">
        <v>708</v>
      </c>
    </row>
    <row r="23" spans="1:5" x14ac:dyDescent="0.25">
      <c r="A23" s="2" t="s">
        <v>1</v>
      </c>
      <c r="C23" s="330" t="s">
        <v>709</v>
      </c>
      <c r="D23" s="330" t="s">
        <v>710</v>
      </c>
      <c r="E23" s="330" t="s">
        <v>694</v>
      </c>
    </row>
    <row r="24" spans="1:5" x14ac:dyDescent="0.25">
      <c r="A24" s="2" t="s">
        <v>1</v>
      </c>
      <c r="C24" s="330" t="s">
        <v>709</v>
      </c>
      <c r="D24" s="330" t="s">
        <v>711</v>
      </c>
      <c r="E24" s="330" t="s">
        <v>712</v>
      </c>
    </row>
    <row r="25" spans="1:5" x14ac:dyDescent="0.25">
      <c r="A25" s="2" t="s">
        <v>17</v>
      </c>
      <c r="B25" s="359" t="s">
        <v>105</v>
      </c>
      <c r="C25" s="330" t="s">
        <v>326</v>
      </c>
      <c r="D25" s="330" t="s">
        <v>713</v>
      </c>
      <c r="E25" s="330" t="s">
        <v>714</v>
      </c>
    </row>
    <row r="26" spans="1:5" x14ac:dyDescent="0.25">
      <c r="A26" s="2" t="s">
        <v>17</v>
      </c>
      <c r="C26" s="330" t="s">
        <v>715</v>
      </c>
      <c r="D26" s="330" t="s">
        <v>716</v>
      </c>
      <c r="E26" s="330" t="s">
        <v>717</v>
      </c>
    </row>
    <row r="27" spans="1:5" x14ac:dyDescent="0.25">
      <c r="A27" s="2" t="s">
        <v>17</v>
      </c>
      <c r="C27" s="330" t="s">
        <v>462</v>
      </c>
      <c r="D27" s="330" t="s">
        <v>718</v>
      </c>
      <c r="E27" s="330" t="s">
        <v>719</v>
      </c>
    </row>
    <row r="28" spans="1:5" x14ac:dyDescent="0.25">
      <c r="A28" s="2" t="s">
        <v>17</v>
      </c>
      <c r="C28" s="330" t="s">
        <v>720</v>
      </c>
      <c r="D28" s="330" t="s">
        <v>721</v>
      </c>
      <c r="E28" s="330" t="s">
        <v>722</v>
      </c>
    </row>
    <row r="29" spans="1:5" x14ac:dyDescent="0.25">
      <c r="A29" s="2" t="s">
        <v>17</v>
      </c>
      <c r="C29" s="330" t="s">
        <v>720</v>
      </c>
      <c r="D29" s="330" t="s">
        <v>700</v>
      </c>
      <c r="E29" s="330" t="s">
        <v>723</v>
      </c>
    </row>
    <row r="30" spans="1:5" x14ac:dyDescent="0.25">
      <c r="A30" s="2" t="s">
        <v>17</v>
      </c>
      <c r="C30" s="330" t="s">
        <v>720</v>
      </c>
      <c r="D30" s="330" t="s">
        <v>724</v>
      </c>
      <c r="E30" s="330" t="s">
        <v>725</v>
      </c>
    </row>
    <row r="31" spans="1:5" x14ac:dyDescent="0.25">
      <c r="A31" s="2" t="s">
        <v>17</v>
      </c>
      <c r="C31" s="330" t="s">
        <v>720</v>
      </c>
      <c r="D31" s="330" t="s">
        <v>704</v>
      </c>
      <c r="E31" s="330" t="s">
        <v>726</v>
      </c>
    </row>
    <row r="32" spans="1:5" x14ac:dyDescent="0.25">
      <c r="A32" s="2" t="s">
        <v>17</v>
      </c>
      <c r="C32" s="330" t="s">
        <v>720</v>
      </c>
      <c r="D32" s="330" t="s">
        <v>727</v>
      </c>
      <c r="E32" s="330" t="s">
        <v>728</v>
      </c>
    </row>
    <row r="33" spans="1:5" x14ac:dyDescent="0.25">
      <c r="A33" s="2" t="s">
        <v>17</v>
      </c>
      <c r="C33" s="330" t="s">
        <v>729</v>
      </c>
      <c r="D33" s="330" t="s">
        <v>730</v>
      </c>
      <c r="E33" s="330" t="s">
        <v>731</v>
      </c>
    </row>
    <row r="34" spans="1:5" x14ac:dyDescent="0.25">
      <c r="A34" s="2" t="s">
        <v>17</v>
      </c>
      <c r="C34" s="330" t="s">
        <v>729</v>
      </c>
      <c r="D34" s="330" t="s">
        <v>732</v>
      </c>
      <c r="E34" s="330" t="s">
        <v>733</v>
      </c>
    </row>
    <row r="35" spans="1:5" x14ac:dyDescent="0.25">
      <c r="A35" s="2" t="e">
        <v>#N/A</v>
      </c>
      <c r="B35" s="359" t="e">
        <v>#N/A</v>
      </c>
      <c r="C35" s="330" t="e">
        <v>#N/A</v>
      </c>
      <c r="D35" s="330" t="e">
        <v>#N/A</v>
      </c>
      <c r="E35" s="330" t="e">
        <v>#N/A</v>
      </c>
    </row>
    <row r="36" spans="1:5" x14ac:dyDescent="0.25">
      <c r="A36" s="2" t="e">
        <v>#N/A</v>
      </c>
      <c r="B36" s="359" t="e">
        <v>#N/A</v>
      </c>
      <c r="C36" s="330" t="e">
        <v>#N/A</v>
      </c>
      <c r="D36" s="330" t="e">
        <v>#N/A</v>
      </c>
      <c r="E36" s="330" t="e">
        <v>#N/A</v>
      </c>
    </row>
    <row r="37" spans="1:5" x14ac:dyDescent="0.25">
      <c r="A37" s="2" t="e">
        <v>#N/A</v>
      </c>
      <c r="B37" s="359" t="e">
        <v>#N/A</v>
      </c>
      <c r="C37" s="330" t="e">
        <v>#N/A</v>
      </c>
      <c r="D37" s="330" t="e">
        <v>#N/A</v>
      </c>
      <c r="E37" s="330" t="e">
        <v>#N/A</v>
      </c>
    </row>
    <row r="38" spans="1:5" x14ac:dyDescent="0.25">
      <c r="A38" s="2" t="e">
        <v>#N/A</v>
      </c>
      <c r="B38" s="359" t="e">
        <v>#N/A</v>
      </c>
      <c r="C38" s="330" t="e">
        <v>#N/A</v>
      </c>
      <c r="D38" s="330" t="e">
        <v>#N/A</v>
      </c>
      <c r="E38" s="330" t="e">
        <v>#N/A</v>
      </c>
    </row>
    <row r="39" spans="1:5" x14ac:dyDescent="0.25">
      <c r="A39" s="2" t="e">
        <v>#N/A</v>
      </c>
      <c r="B39" s="359" t="e">
        <v>#N/A</v>
      </c>
      <c r="C39" s="330" t="e">
        <v>#N/A</v>
      </c>
      <c r="D39" s="330" t="e">
        <v>#N/A</v>
      </c>
      <c r="E39" s="330" t="e">
        <v>#N/A</v>
      </c>
    </row>
    <row r="40" spans="1:5" x14ac:dyDescent="0.25">
      <c r="A40" s="2" t="e">
        <v>#N/A</v>
      </c>
      <c r="B40" s="359" t="e">
        <v>#N/A</v>
      </c>
      <c r="C40" s="330" t="e">
        <v>#N/A</v>
      </c>
      <c r="D40" s="330" t="e">
        <v>#N/A</v>
      </c>
      <c r="E40" s="330" t="e">
        <v>#N/A</v>
      </c>
    </row>
    <row r="41" spans="1:5" x14ac:dyDescent="0.25">
      <c r="A41" s="2" t="e">
        <v>#N/A</v>
      </c>
      <c r="B41" s="359" t="e">
        <v>#N/A</v>
      </c>
      <c r="C41" s="330" t="e">
        <v>#N/A</v>
      </c>
      <c r="D41" s="330" t="e">
        <v>#N/A</v>
      </c>
      <c r="E41" s="330" t="e">
        <v>#N/A</v>
      </c>
    </row>
    <row r="42" spans="1:5" x14ac:dyDescent="0.25">
      <c r="A42" s="2" t="e">
        <v>#N/A</v>
      </c>
      <c r="B42" s="359" t="e">
        <v>#N/A</v>
      </c>
      <c r="C42" s="330" t="e">
        <v>#N/A</v>
      </c>
      <c r="D42" s="330" t="e">
        <v>#N/A</v>
      </c>
      <c r="E42" s="330" t="e">
        <v>#N/A</v>
      </c>
    </row>
    <row r="43" spans="1:5" x14ac:dyDescent="0.25">
      <c r="A43" s="2" t="e">
        <v>#N/A</v>
      </c>
      <c r="B43" s="359" t="e">
        <v>#N/A</v>
      </c>
      <c r="C43" s="330" t="e">
        <v>#N/A</v>
      </c>
      <c r="D43" s="330" t="e">
        <v>#N/A</v>
      </c>
      <c r="E43" s="330" t="e">
        <v>#N/A</v>
      </c>
    </row>
    <row r="44" spans="1:5" x14ac:dyDescent="0.25">
      <c r="A44" s="2" t="e">
        <v>#N/A</v>
      </c>
      <c r="B44" s="359" t="e">
        <v>#N/A</v>
      </c>
      <c r="C44" s="330" t="e">
        <v>#N/A</v>
      </c>
      <c r="D44" s="330" t="e">
        <v>#N/A</v>
      </c>
      <c r="E44" s="330" t="e">
        <v>#N/A</v>
      </c>
    </row>
    <row r="45" spans="1:5" x14ac:dyDescent="0.25">
      <c r="A45" s="2" t="e">
        <v>#N/A</v>
      </c>
      <c r="B45" s="359" t="e">
        <v>#N/A</v>
      </c>
      <c r="C45" s="330" t="e">
        <v>#N/A</v>
      </c>
      <c r="D45" s="330" t="e">
        <v>#N/A</v>
      </c>
      <c r="E45" s="330" t="e">
        <v>#N/A</v>
      </c>
    </row>
    <row r="46" spans="1:5" x14ac:dyDescent="0.25">
      <c r="A46" s="2" t="e">
        <v>#N/A</v>
      </c>
      <c r="B46" s="359" t="e">
        <v>#N/A</v>
      </c>
      <c r="C46" s="330" t="e">
        <v>#N/A</v>
      </c>
      <c r="D46" s="330" t="e">
        <v>#N/A</v>
      </c>
      <c r="E46" s="330" t="e">
        <v>#N/A</v>
      </c>
    </row>
    <row r="47" spans="1:5" x14ac:dyDescent="0.25">
      <c r="A47" s="2" t="e">
        <v>#N/A</v>
      </c>
      <c r="B47" s="359" t="e">
        <v>#N/A</v>
      </c>
      <c r="C47" s="330" t="e">
        <v>#N/A</v>
      </c>
      <c r="D47" s="330" t="e">
        <v>#N/A</v>
      </c>
      <c r="E47" s="330" t="e">
        <v>#N/A</v>
      </c>
    </row>
    <row r="48" spans="1:5" x14ac:dyDescent="0.25">
      <c r="A48" s="2" t="e">
        <v>#N/A</v>
      </c>
      <c r="B48" s="359" t="e">
        <v>#N/A</v>
      </c>
      <c r="C48" s="330" t="e">
        <v>#N/A</v>
      </c>
      <c r="D48" s="330" t="e">
        <v>#N/A</v>
      </c>
      <c r="E48" s="330" t="e">
        <v>#N/A</v>
      </c>
    </row>
    <row r="49" spans="1:5" x14ac:dyDescent="0.25">
      <c r="A49" s="2" t="e">
        <v>#N/A</v>
      </c>
      <c r="B49" s="359" t="e">
        <v>#N/A</v>
      </c>
      <c r="C49" s="330" t="e">
        <v>#N/A</v>
      </c>
      <c r="D49" s="330" t="e">
        <v>#N/A</v>
      </c>
      <c r="E49" s="330" t="e">
        <v>#N/A</v>
      </c>
    </row>
    <row r="50" spans="1:5" x14ac:dyDescent="0.25">
      <c r="A50" s="2" t="e">
        <v>#N/A</v>
      </c>
      <c r="B50" s="359" t="e">
        <v>#N/A</v>
      </c>
      <c r="C50" s="330" t="e">
        <v>#N/A</v>
      </c>
      <c r="D50" s="330" t="e">
        <v>#N/A</v>
      </c>
      <c r="E50" s="330" t="e">
        <v>#N/A</v>
      </c>
    </row>
    <row r="51" spans="1:5" x14ac:dyDescent="0.25">
      <c r="A51" s="2" t="e">
        <v>#N/A</v>
      </c>
      <c r="B51" s="359" t="e">
        <v>#N/A</v>
      </c>
      <c r="C51" s="330" t="e">
        <v>#N/A</v>
      </c>
      <c r="D51" s="330" t="e">
        <v>#N/A</v>
      </c>
      <c r="E51" s="330" t="e">
        <v>#N/A</v>
      </c>
    </row>
    <row r="52" spans="1:5" x14ac:dyDescent="0.25">
      <c r="A52" s="2" t="e">
        <v>#N/A</v>
      </c>
      <c r="B52" s="359" t="e">
        <v>#N/A</v>
      </c>
      <c r="C52" s="330" t="e">
        <v>#N/A</v>
      </c>
      <c r="D52" s="330" t="e">
        <v>#N/A</v>
      </c>
      <c r="E52" s="330" t="e">
        <v>#N/A</v>
      </c>
    </row>
    <row r="53" spans="1:5" x14ac:dyDescent="0.25">
      <c r="A53" s="2" t="e">
        <v>#N/A</v>
      </c>
      <c r="B53" s="359" t="e">
        <v>#N/A</v>
      </c>
      <c r="C53" s="330" t="e">
        <v>#N/A</v>
      </c>
      <c r="D53" s="330" t="e">
        <v>#N/A</v>
      </c>
      <c r="E53" s="330" t="e">
        <v>#N/A</v>
      </c>
    </row>
    <row r="54" spans="1:5" x14ac:dyDescent="0.25">
      <c r="A54" s="2" t="e">
        <v>#N/A</v>
      </c>
      <c r="B54" s="359" t="e">
        <v>#N/A</v>
      </c>
      <c r="C54" s="330" t="e">
        <v>#N/A</v>
      </c>
      <c r="D54" s="330" t="e">
        <v>#N/A</v>
      </c>
      <c r="E54" s="330" t="e">
        <v>#N/A</v>
      </c>
    </row>
    <row r="55" spans="1:5" x14ac:dyDescent="0.25">
      <c r="A55" s="2" t="e">
        <v>#N/A</v>
      </c>
      <c r="B55" s="359" t="e">
        <v>#N/A</v>
      </c>
      <c r="C55" s="330" t="e">
        <v>#N/A</v>
      </c>
      <c r="D55" s="330" t="e">
        <v>#N/A</v>
      </c>
      <c r="E55" s="330" t="e">
        <v>#N/A</v>
      </c>
    </row>
    <row r="56" spans="1:5" x14ac:dyDescent="0.25">
      <c r="A56" s="2" t="e">
        <v>#N/A</v>
      </c>
      <c r="B56" s="359" t="e">
        <v>#N/A</v>
      </c>
      <c r="C56" s="330" t="e">
        <v>#N/A</v>
      </c>
      <c r="D56" s="330" t="e">
        <v>#N/A</v>
      </c>
      <c r="E56" s="330" t="e">
        <v>#N/A</v>
      </c>
    </row>
    <row r="57" spans="1:5" x14ac:dyDescent="0.25">
      <c r="A57" s="2" t="e">
        <v>#N/A</v>
      </c>
      <c r="B57" s="359" t="e">
        <v>#N/A</v>
      </c>
      <c r="C57" s="330" t="e">
        <v>#N/A</v>
      </c>
      <c r="D57" s="330" t="e">
        <v>#N/A</v>
      </c>
      <c r="E57" s="330" t="e">
        <v>#N/A</v>
      </c>
    </row>
    <row r="58" spans="1:5" x14ac:dyDescent="0.25">
      <c r="A58" s="2" t="e">
        <v>#N/A</v>
      </c>
      <c r="B58" s="359" t="e">
        <v>#N/A</v>
      </c>
      <c r="C58" s="330" t="e">
        <v>#N/A</v>
      </c>
      <c r="D58" s="330" t="e">
        <v>#N/A</v>
      </c>
      <c r="E58" s="330" t="e">
        <v>#N/A</v>
      </c>
    </row>
    <row r="59" spans="1:5" x14ac:dyDescent="0.25">
      <c r="A59" s="2" t="e">
        <v>#N/A</v>
      </c>
      <c r="B59" s="359" t="e">
        <v>#N/A</v>
      </c>
      <c r="C59" s="330" t="e">
        <v>#N/A</v>
      </c>
      <c r="D59" s="330" t="e">
        <v>#N/A</v>
      </c>
      <c r="E59" s="330" t="e">
        <v>#N/A</v>
      </c>
    </row>
    <row r="60" spans="1:5" x14ac:dyDescent="0.25">
      <c r="A60" s="2" t="e">
        <v>#N/A</v>
      </c>
      <c r="B60" s="359" t="e">
        <v>#N/A</v>
      </c>
      <c r="C60" s="330" t="e">
        <v>#N/A</v>
      </c>
      <c r="D60" s="330" t="e">
        <v>#N/A</v>
      </c>
      <c r="E60" s="330" t="e">
        <v>#N/A</v>
      </c>
    </row>
    <row r="61" spans="1:5" x14ac:dyDescent="0.25">
      <c r="A61" s="2" t="e">
        <v>#N/A</v>
      </c>
      <c r="B61" s="359" t="e">
        <v>#N/A</v>
      </c>
      <c r="C61" s="330" t="e">
        <v>#N/A</v>
      </c>
      <c r="D61" s="330" t="e">
        <v>#N/A</v>
      </c>
      <c r="E61" s="330" t="e">
        <v>#N/A</v>
      </c>
    </row>
    <row r="62" spans="1:5" x14ac:dyDescent="0.25">
      <c r="A62" s="2" t="e">
        <v>#N/A</v>
      </c>
      <c r="B62" s="359" t="e">
        <v>#N/A</v>
      </c>
      <c r="C62" s="330" t="e">
        <v>#N/A</v>
      </c>
      <c r="D62" s="330" t="e">
        <v>#N/A</v>
      </c>
      <c r="E62" s="330" t="e">
        <v>#N/A</v>
      </c>
    </row>
    <row r="63" spans="1:5" x14ac:dyDescent="0.25">
      <c r="A63" s="2" t="e">
        <v>#N/A</v>
      </c>
      <c r="B63" s="359" t="e">
        <v>#N/A</v>
      </c>
      <c r="C63" s="330" t="e">
        <v>#N/A</v>
      </c>
      <c r="D63" s="330" t="e">
        <v>#N/A</v>
      </c>
      <c r="E63" s="330" t="e">
        <v>#N/A</v>
      </c>
    </row>
    <row r="64" spans="1:5" x14ac:dyDescent="0.25">
      <c r="A64" s="2" t="e">
        <v>#N/A</v>
      </c>
      <c r="B64" s="359" t="e">
        <v>#N/A</v>
      </c>
      <c r="C64" s="330" t="e">
        <v>#N/A</v>
      </c>
      <c r="D64" s="330" t="e">
        <v>#N/A</v>
      </c>
      <c r="E64" s="330" t="e">
        <v>#N/A</v>
      </c>
    </row>
    <row r="65" spans="1:5" x14ac:dyDescent="0.25">
      <c r="A65" s="2" t="e">
        <v>#N/A</v>
      </c>
      <c r="B65" s="359" t="e">
        <v>#N/A</v>
      </c>
      <c r="C65" s="330" t="e">
        <v>#N/A</v>
      </c>
      <c r="D65" s="330" t="e">
        <v>#N/A</v>
      </c>
      <c r="E65" s="330" t="e">
        <v>#N/A</v>
      </c>
    </row>
    <row r="66" spans="1:5" x14ac:dyDescent="0.25">
      <c r="A66" s="2" t="e">
        <v>#N/A</v>
      </c>
      <c r="B66" s="359" t="e">
        <v>#N/A</v>
      </c>
      <c r="C66" s="330" t="e">
        <v>#N/A</v>
      </c>
      <c r="D66" s="330" t="e">
        <v>#N/A</v>
      </c>
      <c r="E66" s="330" t="e">
        <v>#N/A</v>
      </c>
    </row>
    <row r="67" spans="1:5" x14ac:dyDescent="0.25">
      <c r="A67" s="2" t="e">
        <v>#N/A</v>
      </c>
      <c r="B67" s="359" t="e">
        <v>#N/A</v>
      </c>
      <c r="C67" s="330" t="e">
        <v>#N/A</v>
      </c>
      <c r="D67" s="330" t="e">
        <v>#N/A</v>
      </c>
      <c r="E67" s="330" t="e">
        <v>#N/A</v>
      </c>
    </row>
    <row r="68" spans="1:5" x14ac:dyDescent="0.25">
      <c r="A68" s="2" t="e">
        <v>#N/A</v>
      </c>
      <c r="B68" s="359" t="e">
        <v>#N/A</v>
      </c>
      <c r="C68" s="330" t="e">
        <v>#N/A</v>
      </c>
      <c r="D68" s="330" t="e">
        <v>#N/A</v>
      </c>
      <c r="E68" s="330" t="e">
        <v>#N/A</v>
      </c>
    </row>
    <row r="69" spans="1:5" x14ac:dyDescent="0.25">
      <c r="A69" s="2" t="e">
        <v>#N/A</v>
      </c>
      <c r="B69" s="359" t="e">
        <v>#N/A</v>
      </c>
      <c r="C69" s="330" t="e">
        <v>#N/A</v>
      </c>
      <c r="D69" s="330" t="e">
        <v>#N/A</v>
      </c>
      <c r="E69" s="330" t="e">
        <v>#N/A</v>
      </c>
    </row>
    <row r="70" spans="1:5" x14ac:dyDescent="0.25">
      <c r="A70" s="2" t="e">
        <v>#N/A</v>
      </c>
      <c r="B70" s="359" t="e">
        <v>#N/A</v>
      </c>
      <c r="C70" s="330" t="e">
        <v>#N/A</v>
      </c>
      <c r="D70" s="330" t="e">
        <v>#N/A</v>
      </c>
      <c r="E70" s="330" t="e">
        <v>#N/A</v>
      </c>
    </row>
    <row r="71" spans="1:5" x14ac:dyDescent="0.25">
      <c r="A71" s="2" t="e">
        <v>#N/A</v>
      </c>
      <c r="B71" s="359" t="e">
        <v>#N/A</v>
      </c>
      <c r="C71" s="330" t="e">
        <v>#N/A</v>
      </c>
      <c r="D71" s="330" t="e">
        <v>#N/A</v>
      </c>
      <c r="E71" s="330" t="e">
        <v>#N/A</v>
      </c>
    </row>
    <row r="72" spans="1:5" x14ac:dyDescent="0.25">
      <c r="A72" s="2" t="e">
        <v>#N/A</v>
      </c>
      <c r="B72" s="359" t="e">
        <v>#N/A</v>
      </c>
      <c r="C72" s="330" t="e">
        <v>#N/A</v>
      </c>
      <c r="D72" s="330" t="e">
        <v>#N/A</v>
      </c>
      <c r="E72" s="330" t="e">
        <v>#N/A</v>
      </c>
    </row>
    <row r="73" spans="1:5" x14ac:dyDescent="0.25">
      <c r="A73" s="2" t="e">
        <v>#N/A</v>
      </c>
      <c r="B73" s="359" t="e">
        <v>#N/A</v>
      </c>
      <c r="C73" s="330" t="e">
        <v>#N/A</v>
      </c>
      <c r="D73" s="330" t="e">
        <v>#N/A</v>
      </c>
      <c r="E73" s="330" t="e">
        <v>#N/A</v>
      </c>
    </row>
    <row r="74" spans="1:5" x14ac:dyDescent="0.25">
      <c r="A74" s="2" t="e">
        <v>#N/A</v>
      </c>
      <c r="B74" s="359" t="e">
        <v>#N/A</v>
      </c>
      <c r="C74" s="330" t="e">
        <v>#N/A</v>
      </c>
      <c r="D74" s="330" t="e">
        <v>#N/A</v>
      </c>
      <c r="E74" s="330" t="e">
        <v>#N/A</v>
      </c>
    </row>
    <row r="75" spans="1:5" x14ac:dyDescent="0.25">
      <c r="A75" s="2" t="e">
        <v>#N/A</v>
      </c>
      <c r="B75" s="359" t="e">
        <v>#N/A</v>
      </c>
      <c r="C75" s="330" t="e">
        <v>#N/A</v>
      </c>
      <c r="D75" s="330" t="e">
        <v>#N/A</v>
      </c>
      <c r="E75" s="330" t="e">
        <v>#N/A</v>
      </c>
    </row>
    <row r="76" spans="1:5" x14ac:dyDescent="0.25">
      <c r="A76" s="2" t="e">
        <v>#N/A</v>
      </c>
      <c r="B76" s="359" t="e">
        <v>#N/A</v>
      </c>
      <c r="C76" s="330" t="e">
        <v>#N/A</v>
      </c>
      <c r="D76" s="330" t="e">
        <v>#N/A</v>
      </c>
      <c r="E76" s="330" t="e">
        <v>#N/A</v>
      </c>
    </row>
    <row r="77" spans="1:5" x14ac:dyDescent="0.25">
      <c r="A77" s="2" t="e">
        <v>#N/A</v>
      </c>
      <c r="B77" s="359" t="e">
        <v>#N/A</v>
      </c>
      <c r="C77" s="330" t="e">
        <v>#N/A</v>
      </c>
      <c r="D77" s="330" t="e">
        <v>#N/A</v>
      </c>
      <c r="E77" s="330" t="e">
        <v>#N/A</v>
      </c>
    </row>
    <row r="78" spans="1:5" x14ac:dyDescent="0.25">
      <c r="A78" s="2" t="e">
        <v>#N/A</v>
      </c>
      <c r="B78" s="359" t="e">
        <v>#N/A</v>
      </c>
      <c r="C78" s="330" t="e">
        <v>#N/A</v>
      </c>
      <c r="D78" s="330" t="e">
        <v>#N/A</v>
      </c>
      <c r="E78" s="330" t="e">
        <v>#N/A</v>
      </c>
    </row>
    <row r="79" spans="1:5" x14ac:dyDescent="0.25">
      <c r="A79" s="2" t="e">
        <v>#N/A</v>
      </c>
      <c r="B79" s="359" t="e">
        <v>#N/A</v>
      </c>
      <c r="C79" s="330" t="e">
        <v>#N/A</v>
      </c>
      <c r="D79" s="330" t="e">
        <v>#N/A</v>
      </c>
      <c r="E79" s="330" t="e">
        <v>#N/A</v>
      </c>
    </row>
    <row r="80" spans="1:5" x14ac:dyDescent="0.25">
      <c r="A80" s="2" t="e">
        <v>#N/A</v>
      </c>
      <c r="B80" s="359" t="e">
        <v>#N/A</v>
      </c>
      <c r="C80" s="330" t="e">
        <v>#N/A</v>
      </c>
      <c r="D80" s="330" t="e">
        <v>#N/A</v>
      </c>
      <c r="E80" s="330" t="e">
        <v>#N/A</v>
      </c>
    </row>
    <row r="81" spans="1:5" x14ac:dyDescent="0.25">
      <c r="A81" s="2" t="e">
        <v>#N/A</v>
      </c>
      <c r="B81" s="359" t="e">
        <v>#N/A</v>
      </c>
      <c r="C81" s="330" t="e">
        <v>#N/A</v>
      </c>
      <c r="D81" s="330" t="e">
        <v>#N/A</v>
      </c>
      <c r="E81" s="330" t="e">
        <v>#N/A</v>
      </c>
    </row>
    <row r="82" spans="1:5" x14ac:dyDescent="0.25">
      <c r="A82" s="2" t="e">
        <v>#N/A</v>
      </c>
      <c r="B82" s="359" t="e">
        <v>#N/A</v>
      </c>
      <c r="C82" s="330" t="e">
        <v>#N/A</v>
      </c>
      <c r="D82" s="330" t="e">
        <v>#N/A</v>
      </c>
      <c r="E82" s="330" t="e">
        <v>#N/A</v>
      </c>
    </row>
    <row r="83" spans="1:5" x14ac:dyDescent="0.25">
      <c r="A83" s="2" t="e">
        <v>#N/A</v>
      </c>
      <c r="B83" s="359" t="e">
        <v>#N/A</v>
      </c>
      <c r="C83" s="330" t="e">
        <v>#N/A</v>
      </c>
      <c r="D83" s="330" t="e">
        <v>#N/A</v>
      </c>
      <c r="E83" s="330" t="e">
        <v>#N/A</v>
      </c>
    </row>
    <row r="84" spans="1:5" x14ac:dyDescent="0.25">
      <c r="A84" s="2" t="e">
        <v>#N/A</v>
      </c>
      <c r="B84" s="359" t="e">
        <v>#N/A</v>
      </c>
      <c r="C84" s="330" t="e">
        <v>#N/A</v>
      </c>
      <c r="D84" s="330" t="e">
        <v>#N/A</v>
      </c>
      <c r="E84" s="330" t="e">
        <v>#N/A</v>
      </c>
    </row>
    <row r="85" spans="1:5" x14ac:dyDescent="0.25">
      <c r="A85" s="2" t="e">
        <v>#N/A</v>
      </c>
      <c r="B85" s="359" t="e">
        <v>#N/A</v>
      </c>
      <c r="C85" s="330" t="e">
        <v>#N/A</v>
      </c>
      <c r="D85" s="330" t="e">
        <v>#N/A</v>
      </c>
      <c r="E85" s="330" t="e">
        <v>#N/A</v>
      </c>
    </row>
    <row r="86" spans="1:5" x14ac:dyDescent="0.25">
      <c r="A86" s="2" t="e">
        <v>#N/A</v>
      </c>
      <c r="B86" s="359" t="e">
        <v>#N/A</v>
      </c>
      <c r="C86" s="330" t="e">
        <v>#N/A</v>
      </c>
      <c r="D86" s="330" t="e">
        <v>#N/A</v>
      </c>
      <c r="E86" s="330" t="e">
        <v>#N/A</v>
      </c>
    </row>
    <row r="87" spans="1:5" x14ac:dyDescent="0.25">
      <c r="A87" s="2" t="e">
        <v>#N/A</v>
      </c>
      <c r="B87" s="359" t="e">
        <v>#N/A</v>
      </c>
      <c r="C87" s="330" t="e">
        <v>#N/A</v>
      </c>
      <c r="D87" s="330" t="e">
        <v>#N/A</v>
      </c>
      <c r="E87" s="330" t="e">
        <v>#N/A</v>
      </c>
    </row>
    <row r="88" spans="1:5" x14ac:dyDescent="0.25">
      <c r="A88" s="2" t="e">
        <v>#N/A</v>
      </c>
      <c r="B88" s="359" t="e">
        <v>#N/A</v>
      </c>
      <c r="C88" s="330" t="e">
        <v>#N/A</v>
      </c>
      <c r="D88" s="330" t="e">
        <v>#N/A</v>
      </c>
      <c r="E88" s="330" t="e">
        <v>#N/A</v>
      </c>
    </row>
    <row r="89" spans="1:5" x14ac:dyDescent="0.25">
      <c r="A89" s="2" t="e">
        <v>#N/A</v>
      </c>
      <c r="B89" s="359" t="e">
        <v>#N/A</v>
      </c>
      <c r="C89" s="330" t="e">
        <v>#N/A</v>
      </c>
      <c r="D89" s="330" t="e">
        <v>#N/A</v>
      </c>
      <c r="E89" s="330" t="e">
        <v>#N/A</v>
      </c>
    </row>
    <row r="90" spans="1:5" x14ac:dyDescent="0.25">
      <c r="A90" s="2" t="e">
        <v>#N/A</v>
      </c>
      <c r="B90" s="359" t="e">
        <v>#N/A</v>
      </c>
      <c r="C90" s="330" t="e">
        <v>#N/A</v>
      </c>
      <c r="D90" s="330" t="e">
        <v>#N/A</v>
      </c>
      <c r="E90" s="330" t="e">
        <v>#N/A</v>
      </c>
    </row>
    <row r="91" spans="1:5" x14ac:dyDescent="0.25">
      <c r="A91" s="2" t="e">
        <v>#N/A</v>
      </c>
      <c r="B91" s="359" t="e">
        <v>#N/A</v>
      </c>
      <c r="C91" s="330" t="e">
        <v>#N/A</v>
      </c>
      <c r="D91" s="330" t="e">
        <v>#N/A</v>
      </c>
      <c r="E91" s="330" t="e">
        <v>#N/A</v>
      </c>
    </row>
    <row r="92" spans="1:5" x14ac:dyDescent="0.25">
      <c r="A92" s="2" t="e">
        <v>#N/A</v>
      </c>
      <c r="B92" s="359" t="e">
        <v>#N/A</v>
      </c>
      <c r="C92" s="330" t="e">
        <v>#N/A</v>
      </c>
      <c r="D92" s="330" t="e">
        <v>#N/A</v>
      </c>
      <c r="E92" s="330" t="e">
        <v>#N/A</v>
      </c>
    </row>
    <row r="93" spans="1:5" x14ac:dyDescent="0.25">
      <c r="A93" s="2" t="e">
        <v>#N/A</v>
      </c>
      <c r="B93" s="359" t="e">
        <v>#N/A</v>
      </c>
      <c r="C93" s="330" t="e">
        <v>#N/A</v>
      </c>
      <c r="D93" s="330" t="e">
        <v>#N/A</v>
      </c>
      <c r="E93" s="330" t="e">
        <v>#N/A</v>
      </c>
    </row>
    <row r="94" spans="1:5" x14ac:dyDescent="0.25">
      <c r="A94" s="2" t="e">
        <v>#N/A</v>
      </c>
      <c r="B94" s="359" t="e">
        <v>#N/A</v>
      </c>
      <c r="C94" s="330" t="e">
        <v>#N/A</v>
      </c>
      <c r="D94" s="330" t="e">
        <v>#N/A</v>
      </c>
      <c r="E94" s="330" t="e">
        <v>#N/A</v>
      </c>
    </row>
    <row r="95" spans="1:5" x14ac:dyDescent="0.25">
      <c r="A95" s="2" t="e">
        <v>#N/A</v>
      </c>
      <c r="B95" s="359" t="e">
        <v>#N/A</v>
      </c>
      <c r="C95" s="330" t="e">
        <v>#N/A</v>
      </c>
      <c r="D95" s="330" t="e">
        <v>#N/A</v>
      </c>
      <c r="E95" s="330" t="e">
        <v>#N/A</v>
      </c>
    </row>
    <row r="96" spans="1:5" x14ac:dyDescent="0.25">
      <c r="A96" s="2" t="e">
        <v>#N/A</v>
      </c>
      <c r="B96" s="359" t="e">
        <v>#N/A</v>
      </c>
      <c r="C96" s="330" t="e">
        <v>#N/A</v>
      </c>
      <c r="D96" s="330" t="e">
        <v>#N/A</v>
      </c>
      <c r="E96" s="330" t="e">
        <v>#N/A</v>
      </c>
    </row>
    <row r="97" spans="1:5" x14ac:dyDescent="0.25">
      <c r="A97" s="2" t="e">
        <v>#N/A</v>
      </c>
      <c r="B97" s="359" t="e">
        <v>#N/A</v>
      </c>
      <c r="C97" s="330" t="e">
        <v>#N/A</v>
      </c>
      <c r="D97" s="330" t="e">
        <v>#N/A</v>
      </c>
      <c r="E97" s="330" t="e">
        <v>#N/A</v>
      </c>
    </row>
    <row r="98" spans="1:5" x14ac:dyDescent="0.25">
      <c r="A98" s="2" t="e">
        <v>#N/A</v>
      </c>
      <c r="B98" s="359" t="e">
        <v>#N/A</v>
      </c>
      <c r="C98" s="330" t="e">
        <v>#N/A</v>
      </c>
      <c r="D98" s="330" t="e">
        <v>#N/A</v>
      </c>
      <c r="E98" s="330" t="e">
        <v>#N/A</v>
      </c>
    </row>
    <row r="99" spans="1:5" x14ac:dyDescent="0.25">
      <c r="A99" s="2" t="e">
        <v>#N/A</v>
      </c>
      <c r="B99" s="359" t="e">
        <v>#N/A</v>
      </c>
      <c r="C99" s="330" t="e">
        <v>#N/A</v>
      </c>
      <c r="D99" s="330" t="e">
        <v>#N/A</v>
      </c>
      <c r="E99" s="330" t="e">
        <v>#N/A</v>
      </c>
    </row>
    <row r="100" spans="1:5" x14ac:dyDescent="0.25">
      <c r="A100" s="2" t="e">
        <v>#N/A</v>
      </c>
      <c r="B100" s="359" t="e">
        <v>#N/A</v>
      </c>
      <c r="C100" s="330" t="e">
        <v>#N/A</v>
      </c>
      <c r="D100" s="330" t="e">
        <v>#N/A</v>
      </c>
      <c r="E100" s="330" t="e">
        <v>#N/A</v>
      </c>
    </row>
  </sheetData>
  <sheetProtection password="DF65" sheet="1" objects="1" scenarios="1"/>
  <conditionalFormatting sqref="A3:E100">
    <cfRule type="expression" dxfId="65" priority="1">
      <formula>ISERROR($C3)=TRUE</formula>
    </cfRule>
    <cfRule type="expression" dxfId="64" priority="2">
      <formula>$A3="W"</formula>
    </cfRule>
    <cfRule type="expression" dxfId="63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41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28</v>
      </c>
      <c r="B2" s="130">
        <v>3</v>
      </c>
      <c r="C2" s="131">
        <v>3</v>
      </c>
      <c r="D2" s="131">
        <v>3</v>
      </c>
      <c r="E2" s="131">
        <v>3</v>
      </c>
      <c r="F2" s="131">
        <v>3</v>
      </c>
      <c r="G2" s="131">
        <v>3</v>
      </c>
      <c r="H2" s="131">
        <v>3</v>
      </c>
      <c r="I2" s="131">
        <v>3</v>
      </c>
      <c r="J2" s="131">
        <v>3</v>
      </c>
      <c r="K2" s="131">
        <v>4</v>
      </c>
      <c r="L2" s="131">
        <v>3</v>
      </c>
      <c r="M2" s="131">
        <v>3</v>
      </c>
      <c r="N2" s="131">
        <v>4</v>
      </c>
      <c r="O2" s="131">
        <v>3</v>
      </c>
      <c r="P2" s="131">
        <v>3</v>
      </c>
      <c r="Q2" s="131">
        <v>3</v>
      </c>
      <c r="R2" s="131">
        <v>4</v>
      </c>
      <c r="S2" s="131">
        <v>3</v>
      </c>
      <c r="T2" s="132">
        <v>3</v>
      </c>
      <c r="U2" s="132">
        <v>3</v>
      </c>
      <c r="V2" s="132">
        <v>3</v>
      </c>
      <c r="W2" s="132" t="s">
        <v>58</v>
      </c>
      <c r="X2" s="132" t="s">
        <v>58</v>
      </c>
      <c r="Y2" s="132" t="s">
        <v>58</v>
      </c>
      <c r="Z2" s="132" t="s">
        <v>58</v>
      </c>
      <c r="AA2" s="132" t="s">
        <v>58</v>
      </c>
      <c r="AB2" s="371" t="s">
        <v>58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77</v>
      </c>
      <c r="B3" s="140">
        <v>3</v>
      </c>
      <c r="C3" s="141">
        <v>2.7</v>
      </c>
      <c r="D3" s="141">
        <v>2.5</v>
      </c>
      <c r="E3" s="141">
        <v>2.9</v>
      </c>
      <c r="F3" s="141">
        <v>2.7</v>
      </c>
      <c r="G3" s="141">
        <v>2.5</v>
      </c>
      <c r="H3" s="141">
        <v>2.7</v>
      </c>
      <c r="I3" s="141">
        <v>2.7</v>
      </c>
      <c r="J3" s="141">
        <v>2.9</v>
      </c>
      <c r="K3" s="141">
        <v>3.6</v>
      </c>
      <c r="L3" s="141">
        <v>3.1</v>
      </c>
      <c r="M3" s="141">
        <v>3.3</v>
      </c>
      <c r="N3" s="141">
        <v>4.2</v>
      </c>
      <c r="O3" s="141">
        <v>3.1</v>
      </c>
      <c r="P3" s="141">
        <v>3.1</v>
      </c>
      <c r="Q3" s="141">
        <v>3.2</v>
      </c>
      <c r="R3" s="141">
        <v>3.9</v>
      </c>
      <c r="S3" s="141">
        <v>2.9</v>
      </c>
      <c r="T3" s="141">
        <v>3.1</v>
      </c>
      <c r="U3" s="141">
        <v>3.1</v>
      </c>
      <c r="V3" s="141">
        <v>2.6</v>
      </c>
      <c r="W3" s="141" t="s">
        <v>58</v>
      </c>
      <c r="X3" s="141" t="s">
        <v>58</v>
      </c>
      <c r="Y3" s="141" t="s">
        <v>58</v>
      </c>
      <c r="Z3" s="141" t="s">
        <v>58</v>
      </c>
      <c r="AA3" s="141" t="s">
        <v>58</v>
      </c>
      <c r="AB3" s="372" t="s">
        <v>58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80</v>
      </c>
      <c r="B4" s="143">
        <v>3.6</v>
      </c>
      <c r="C4" s="144">
        <v>3.7</v>
      </c>
      <c r="D4" s="144">
        <v>3.4</v>
      </c>
      <c r="E4" s="144">
        <v>3.1</v>
      </c>
      <c r="F4" s="144">
        <v>2.9</v>
      </c>
      <c r="G4" s="144">
        <v>4.0999999999999996</v>
      </c>
      <c r="H4" s="144">
        <v>3.7</v>
      </c>
      <c r="I4" s="144">
        <v>3.6</v>
      </c>
      <c r="J4" s="144">
        <v>3.8</v>
      </c>
      <c r="K4" s="144">
        <v>5.0999999999999996</v>
      </c>
      <c r="L4" s="144">
        <v>3.8</v>
      </c>
      <c r="M4" s="144">
        <v>4.7</v>
      </c>
      <c r="N4" s="144">
        <v>5.0999999999999996</v>
      </c>
      <c r="O4" s="144">
        <v>3.5</v>
      </c>
      <c r="P4" s="144">
        <v>3.9</v>
      </c>
      <c r="Q4" s="144">
        <v>3.8</v>
      </c>
      <c r="R4" s="144">
        <v>4.7</v>
      </c>
      <c r="S4" s="144">
        <v>3.9</v>
      </c>
      <c r="T4" s="144">
        <v>3.9</v>
      </c>
      <c r="U4" s="144">
        <v>3.8</v>
      </c>
      <c r="V4" s="144">
        <v>3.1</v>
      </c>
      <c r="W4" s="144" t="s">
        <v>58</v>
      </c>
      <c r="X4" s="144" t="s">
        <v>58</v>
      </c>
      <c r="Y4" s="144" t="s">
        <v>58</v>
      </c>
      <c r="Z4" s="144" t="s">
        <v>58</v>
      </c>
      <c r="AA4" s="144" t="s">
        <v>58</v>
      </c>
      <c r="AB4" s="373" t="s">
        <v>58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160</v>
      </c>
      <c r="B5" s="234">
        <v>0</v>
      </c>
      <c r="C5" s="235">
        <v>-0.29999999999999982</v>
      </c>
      <c r="D5" s="234">
        <v>-0.5</v>
      </c>
      <c r="E5" s="234">
        <v>-0.10000000000000009</v>
      </c>
      <c r="F5" s="234">
        <v>-0.29999999999999982</v>
      </c>
      <c r="G5" s="234">
        <v>-0.5</v>
      </c>
      <c r="H5" s="234">
        <v>-0.29999999999999982</v>
      </c>
      <c r="I5" s="234">
        <v>-0.29999999999999982</v>
      </c>
      <c r="J5" s="234">
        <v>-0.10000000000000009</v>
      </c>
      <c r="K5" s="234">
        <v>-0.39999999999999991</v>
      </c>
      <c r="L5" s="234">
        <v>0.10000000000000009</v>
      </c>
      <c r="M5" s="234">
        <v>0.29999999999999982</v>
      </c>
      <c r="N5" s="234">
        <v>0.20000000000000018</v>
      </c>
      <c r="O5" s="234">
        <v>0.10000000000000009</v>
      </c>
      <c r="P5" s="234">
        <v>0.10000000000000009</v>
      </c>
      <c r="Q5" s="234">
        <v>0.20000000000000018</v>
      </c>
      <c r="R5" s="234">
        <v>-0.10000000000000009</v>
      </c>
      <c r="S5" s="234">
        <v>-0.10000000000000009</v>
      </c>
      <c r="T5" s="234">
        <v>0.10000000000000009</v>
      </c>
      <c r="U5" s="234">
        <v>0.10000000000000009</v>
      </c>
      <c r="V5" s="236">
        <v>-0.39999999999999991</v>
      </c>
      <c r="W5" s="236" t="s">
        <v>58</v>
      </c>
      <c r="X5" s="236" t="s">
        <v>58</v>
      </c>
      <c r="Y5" s="236" t="s">
        <v>58</v>
      </c>
      <c r="Z5" s="236" t="s">
        <v>58</v>
      </c>
      <c r="AA5" s="236" t="s">
        <v>58</v>
      </c>
      <c r="AB5" s="236" t="s">
        <v>58</v>
      </c>
    </row>
    <row r="6" spans="1:156" s="222" customFormat="1" x14ac:dyDescent="0.25">
      <c r="A6" s="233" t="s">
        <v>131</v>
      </c>
      <c r="B6" s="234">
        <v>0.60000000000000009</v>
      </c>
      <c r="C6" s="235">
        <v>0.70000000000000018</v>
      </c>
      <c r="D6" s="234">
        <v>0.39999999999999991</v>
      </c>
      <c r="E6" s="234">
        <v>0.10000000000000009</v>
      </c>
      <c r="F6" s="234">
        <v>-0.10000000000000009</v>
      </c>
      <c r="G6" s="234">
        <v>1.0999999999999996</v>
      </c>
      <c r="H6" s="234">
        <v>0.70000000000000018</v>
      </c>
      <c r="I6" s="234">
        <v>0.60000000000000009</v>
      </c>
      <c r="J6" s="234">
        <v>0.79999999999999982</v>
      </c>
      <c r="K6" s="234">
        <v>1.0999999999999996</v>
      </c>
      <c r="L6" s="234">
        <v>0.79999999999999982</v>
      </c>
      <c r="M6" s="234">
        <v>1.7000000000000002</v>
      </c>
      <c r="N6" s="234">
        <v>1.0999999999999996</v>
      </c>
      <c r="O6" s="234">
        <v>0.5</v>
      </c>
      <c r="P6" s="234">
        <v>0.89999999999999991</v>
      </c>
      <c r="Q6" s="234">
        <v>0.79999999999999982</v>
      </c>
      <c r="R6" s="234">
        <v>0.70000000000000018</v>
      </c>
      <c r="S6" s="234">
        <v>0.89999999999999991</v>
      </c>
      <c r="T6" s="234">
        <v>0.89999999999999991</v>
      </c>
      <c r="U6" s="234">
        <v>0.79999999999999982</v>
      </c>
      <c r="V6" s="236">
        <v>0.10000000000000009</v>
      </c>
      <c r="W6" s="236" t="s">
        <v>58</v>
      </c>
      <c r="X6" s="236" t="s">
        <v>58</v>
      </c>
      <c r="Y6" s="236" t="s">
        <v>58</v>
      </c>
      <c r="Z6" s="236" t="s">
        <v>58</v>
      </c>
      <c r="AA6" s="236" t="s">
        <v>58</v>
      </c>
      <c r="AB6" s="236" t="s">
        <v>58</v>
      </c>
    </row>
    <row r="7" spans="1:156" s="218" customFormat="1" ht="15" customHeight="1" x14ac:dyDescent="0.25">
      <c r="A7" s="218" t="s">
        <v>52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-1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104</v>
      </c>
    </row>
    <row r="8" spans="1:156" s="218" customFormat="1" x14ac:dyDescent="0.25">
      <c r="A8" s="218" t="s">
        <v>50</v>
      </c>
      <c r="B8" s="218">
        <v>-20</v>
      </c>
      <c r="C8" s="218">
        <v>-10</v>
      </c>
      <c r="D8" s="218">
        <v>-31</v>
      </c>
      <c r="E8" s="218">
        <v>-21</v>
      </c>
      <c r="F8" s="218">
        <v>-45</v>
      </c>
      <c r="G8" s="218">
        <v>-14</v>
      </c>
      <c r="H8" s="218">
        <v>-11</v>
      </c>
      <c r="I8" s="218">
        <v>-12</v>
      </c>
      <c r="J8" s="218">
        <v>-17</v>
      </c>
      <c r="K8" s="218">
        <v>-23</v>
      </c>
      <c r="L8" s="218">
        <v>-7</v>
      </c>
      <c r="M8" s="218">
        <v>-4</v>
      </c>
      <c r="N8" s="218">
        <v>-7</v>
      </c>
      <c r="O8" s="218">
        <v>-4</v>
      </c>
      <c r="P8" s="218">
        <v>-9</v>
      </c>
      <c r="Q8" s="218">
        <v>-9</v>
      </c>
      <c r="R8" s="218">
        <v>-21</v>
      </c>
      <c r="S8" s="218">
        <v>-10</v>
      </c>
      <c r="T8" s="218">
        <v>-8</v>
      </c>
      <c r="U8" s="218">
        <v>-10</v>
      </c>
      <c r="V8" s="218">
        <v>-83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104</v>
      </c>
      <c r="AJ8" s="218" t="s">
        <v>52</v>
      </c>
      <c r="AK8" s="218" t="s">
        <v>50</v>
      </c>
      <c r="AL8" s="218" t="s">
        <v>32</v>
      </c>
      <c r="AM8" s="218" t="s">
        <v>51</v>
      </c>
    </row>
    <row r="9" spans="1:156" s="218" customFormat="1" x14ac:dyDescent="0.25">
      <c r="A9" s="218" t="s">
        <v>32</v>
      </c>
      <c r="B9" s="218">
        <v>50</v>
      </c>
      <c r="C9" s="218">
        <v>40</v>
      </c>
      <c r="D9" s="218">
        <v>19</v>
      </c>
      <c r="E9" s="218">
        <v>48</v>
      </c>
      <c r="F9" s="218">
        <v>17</v>
      </c>
      <c r="G9" s="218">
        <v>46</v>
      </c>
      <c r="H9" s="218">
        <v>47</v>
      </c>
      <c r="I9" s="218">
        <v>41</v>
      </c>
      <c r="J9" s="218">
        <v>32</v>
      </c>
      <c r="K9" s="218">
        <v>45</v>
      </c>
      <c r="L9" s="218">
        <v>59</v>
      </c>
      <c r="M9" s="218">
        <v>89</v>
      </c>
      <c r="N9" s="218">
        <v>63</v>
      </c>
      <c r="O9" s="218">
        <v>74</v>
      </c>
      <c r="P9" s="218">
        <v>71</v>
      </c>
      <c r="Q9" s="218">
        <v>53</v>
      </c>
      <c r="R9" s="218">
        <v>49</v>
      </c>
      <c r="S9" s="218">
        <v>63</v>
      </c>
      <c r="T9" s="218">
        <v>66</v>
      </c>
      <c r="U9" s="218">
        <v>47</v>
      </c>
      <c r="V9" s="218">
        <v>77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104</v>
      </c>
      <c r="AH9" s="218">
        <v>206.20090999999999</v>
      </c>
      <c r="AI9" s="218" t="s">
        <v>0</v>
      </c>
      <c r="AJ9" s="218">
        <v>0</v>
      </c>
      <c r="AK9" s="218">
        <v>-21</v>
      </c>
      <c r="AL9" s="218">
        <v>7</v>
      </c>
      <c r="AM9" s="218">
        <v>1</v>
      </c>
    </row>
    <row r="10" spans="1:156" s="218" customFormat="1" x14ac:dyDescent="0.25">
      <c r="A10" s="218" t="s">
        <v>51</v>
      </c>
      <c r="B10" s="218">
        <v>8</v>
      </c>
      <c r="C10" s="218">
        <v>11</v>
      </c>
      <c r="D10" s="218">
        <v>17</v>
      </c>
      <c r="E10" s="218">
        <v>5</v>
      </c>
      <c r="F10" s="218">
        <v>1</v>
      </c>
      <c r="G10" s="218">
        <v>43</v>
      </c>
      <c r="H10" s="218">
        <v>8</v>
      </c>
      <c r="I10" s="218">
        <v>5</v>
      </c>
      <c r="J10" s="218">
        <v>18</v>
      </c>
      <c r="K10" s="218">
        <v>21</v>
      </c>
      <c r="L10" s="218">
        <v>9</v>
      </c>
      <c r="M10" s="218">
        <v>40</v>
      </c>
      <c r="N10" s="218">
        <v>40</v>
      </c>
      <c r="O10" s="218">
        <v>26</v>
      </c>
      <c r="P10" s="218">
        <v>25</v>
      </c>
      <c r="Q10" s="218">
        <v>29</v>
      </c>
      <c r="R10" s="218">
        <v>15</v>
      </c>
      <c r="S10" s="218">
        <v>32</v>
      </c>
      <c r="T10" s="218">
        <v>29</v>
      </c>
      <c r="U10" s="218">
        <v>14</v>
      </c>
      <c r="V10" s="218">
        <v>15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104</v>
      </c>
      <c r="AH10" s="218">
        <v>206.20092</v>
      </c>
      <c r="AI10" s="218" t="s">
        <v>655</v>
      </c>
      <c r="AJ10" s="218">
        <v>0</v>
      </c>
      <c r="AK10" s="218">
        <v>-20</v>
      </c>
      <c r="AL10" s="218">
        <v>4</v>
      </c>
      <c r="AM10" s="218">
        <v>2</v>
      </c>
    </row>
    <row r="11" spans="1:156" s="218" customFormat="1" x14ac:dyDescent="0.25">
      <c r="A11" s="218" t="s">
        <v>52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105</v>
      </c>
      <c r="AH11" s="218">
        <v>210.00093000000001</v>
      </c>
      <c r="AI11" s="218" t="s">
        <v>354</v>
      </c>
      <c r="AJ11" s="218">
        <v>0</v>
      </c>
      <c r="AK11" s="218">
        <v>-20</v>
      </c>
      <c r="AL11" s="218">
        <v>13</v>
      </c>
      <c r="AM11" s="218">
        <v>0</v>
      </c>
    </row>
    <row r="12" spans="1:156" s="218" customFormat="1" x14ac:dyDescent="0.25">
      <c r="A12" s="218" t="s">
        <v>50</v>
      </c>
      <c r="B12" s="218">
        <v>0</v>
      </c>
      <c r="C12" s="218">
        <v>0</v>
      </c>
      <c r="D12" s="218">
        <v>0</v>
      </c>
      <c r="E12" s="218">
        <v>-2</v>
      </c>
      <c r="F12" s="218">
        <v>-4</v>
      </c>
      <c r="G12" s="218">
        <v>-1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-11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105</v>
      </c>
      <c r="AH12" s="218">
        <v>212.00094000000001</v>
      </c>
      <c r="AI12" s="218" t="s">
        <v>206</v>
      </c>
      <c r="AJ12" s="218">
        <v>0</v>
      </c>
      <c r="AK12" s="218">
        <v>-15</v>
      </c>
      <c r="AL12" s="218">
        <v>10</v>
      </c>
      <c r="AM12" s="218">
        <v>0</v>
      </c>
    </row>
    <row r="13" spans="1:156" s="218" customFormat="1" x14ac:dyDescent="0.25">
      <c r="A13" s="218" t="s">
        <v>32</v>
      </c>
      <c r="B13" s="218">
        <v>9</v>
      </c>
      <c r="C13" s="218">
        <v>13</v>
      </c>
      <c r="D13" s="218">
        <v>11</v>
      </c>
      <c r="E13" s="218">
        <v>9</v>
      </c>
      <c r="F13" s="218">
        <v>3</v>
      </c>
      <c r="G13" s="218">
        <v>11</v>
      </c>
      <c r="H13" s="218">
        <v>14</v>
      </c>
      <c r="I13" s="218">
        <v>12</v>
      </c>
      <c r="J13" s="218">
        <v>8</v>
      </c>
      <c r="K13" s="218">
        <v>7</v>
      </c>
      <c r="L13" s="218">
        <v>17</v>
      </c>
      <c r="M13" s="218">
        <v>7</v>
      </c>
      <c r="N13" s="218">
        <v>14</v>
      </c>
      <c r="O13" s="218">
        <v>8</v>
      </c>
      <c r="P13" s="218">
        <v>13</v>
      </c>
      <c r="Q13" s="218">
        <v>12</v>
      </c>
      <c r="R13" s="218">
        <v>14</v>
      </c>
      <c r="S13" s="218">
        <v>12</v>
      </c>
      <c r="T13" s="218">
        <v>5</v>
      </c>
      <c r="U13" s="218">
        <v>15</v>
      </c>
      <c r="V13" s="218">
        <v>15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105</v>
      </c>
      <c r="AH13" s="218">
        <v>214.00094999999999</v>
      </c>
      <c r="AI13" s="218" t="s">
        <v>5</v>
      </c>
      <c r="AJ13" s="218">
        <v>0</v>
      </c>
      <c r="AK13" s="218">
        <v>-14</v>
      </c>
      <c r="AL13" s="218">
        <v>7</v>
      </c>
      <c r="AM13" s="218">
        <v>2</v>
      </c>
    </row>
    <row r="14" spans="1:156" s="218" customFormat="1" x14ac:dyDescent="0.25">
      <c r="A14" s="218" t="s">
        <v>51</v>
      </c>
      <c r="B14" s="218">
        <v>7</v>
      </c>
      <c r="C14" s="218">
        <v>7</v>
      </c>
      <c r="D14" s="218">
        <v>0</v>
      </c>
      <c r="E14" s="218">
        <v>2</v>
      </c>
      <c r="F14" s="218">
        <v>4</v>
      </c>
      <c r="G14" s="218">
        <v>10</v>
      </c>
      <c r="H14" s="218">
        <v>6</v>
      </c>
      <c r="I14" s="218">
        <v>2</v>
      </c>
      <c r="J14" s="218">
        <v>6</v>
      </c>
      <c r="K14" s="218">
        <v>11</v>
      </c>
      <c r="L14" s="218">
        <v>4</v>
      </c>
      <c r="M14" s="218">
        <v>22</v>
      </c>
      <c r="N14" s="218">
        <v>13</v>
      </c>
      <c r="O14" s="218">
        <v>7</v>
      </c>
      <c r="P14" s="218">
        <v>8</v>
      </c>
      <c r="Q14" s="218">
        <v>7</v>
      </c>
      <c r="R14" s="218">
        <v>8</v>
      </c>
      <c r="S14" s="218">
        <v>10</v>
      </c>
      <c r="T14" s="218">
        <v>13</v>
      </c>
      <c r="U14" s="218">
        <v>5</v>
      </c>
      <c r="V14" s="218">
        <v>4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105</v>
      </c>
      <c r="AH14" s="218">
        <v>215.00095999999999</v>
      </c>
      <c r="AI14" s="218" t="s">
        <v>3</v>
      </c>
      <c r="AJ14" s="218">
        <v>0</v>
      </c>
      <c r="AK14" s="218">
        <v>-13</v>
      </c>
      <c r="AL14" s="218">
        <v>9</v>
      </c>
      <c r="AM14" s="218">
        <v>1</v>
      </c>
    </row>
    <row r="15" spans="1:156" s="218" customFormat="1" x14ac:dyDescent="0.25">
      <c r="AH15" s="218">
        <v>215.00097</v>
      </c>
      <c r="AI15" s="218" t="s">
        <v>585</v>
      </c>
      <c r="AJ15" s="218">
        <v>-1</v>
      </c>
      <c r="AK15" s="218">
        <v>-13</v>
      </c>
      <c r="AL15" s="218">
        <v>13</v>
      </c>
      <c r="AM15" s="218">
        <v>0</v>
      </c>
    </row>
    <row r="16" spans="1:156" s="218" customFormat="1" x14ac:dyDescent="0.25">
      <c r="AH16" s="218">
        <v>216.00098</v>
      </c>
      <c r="AI16" s="218" t="s">
        <v>372</v>
      </c>
      <c r="AJ16" s="218">
        <v>0</v>
      </c>
      <c r="AK16" s="218">
        <v>-16</v>
      </c>
      <c r="AL16" s="218">
        <v>7</v>
      </c>
      <c r="AM16" s="218">
        <v>4</v>
      </c>
    </row>
    <row r="17" spans="34:39" s="218" customFormat="1" x14ac:dyDescent="0.25">
      <c r="AH17" s="218">
        <v>216.00099</v>
      </c>
      <c r="AI17" s="218" t="s">
        <v>350</v>
      </c>
      <c r="AJ17" s="218">
        <v>0</v>
      </c>
      <c r="AK17" s="218">
        <v>-17</v>
      </c>
      <c r="AL17" s="218">
        <v>8</v>
      </c>
      <c r="AM17" s="218">
        <v>4</v>
      </c>
    </row>
    <row r="18" spans="34:39" s="218" customFormat="1" x14ac:dyDescent="0.25">
      <c r="AH18" s="218">
        <v>217.001</v>
      </c>
      <c r="AI18" s="218" t="s">
        <v>583</v>
      </c>
      <c r="AJ18" s="218">
        <v>0</v>
      </c>
      <c r="AK18" s="218">
        <v>-15</v>
      </c>
      <c r="AL18" s="218">
        <v>9</v>
      </c>
      <c r="AM18" s="218">
        <v>3</v>
      </c>
    </row>
    <row r="19" spans="34:39" s="218" customFormat="1" x14ac:dyDescent="0.25">
      <c r="AH19" s="218">
        <v>219.00101000000001</v>
      </c>
      <c r="AI19" s="218" t="s">
        <v>348</v>
      </c>
      <c r="AJ19" s="218">
        <v>0</v>
      </c>
      <c r="AK19" s="218">
        <v>-11</v>
      </c>
      <c r="AL19" s="218">
        <v>9</v>
      </c>
      <c r="AM19" s="218">
        <v>2</v>
      </c>
    </row>
    <row r="20" spans="34:39" s="218" customFormat="1" x14ac:dyDescent="0.25">
      <c r="AH20" s="218">
        <v>220.00102000000001</v>
      </c>
      <c r="AI20" s="218" t="s">
        <v>4</v>
      </c>
      <c r="AJ20" s="218">
        <v>0</v>
      </c>
      <c r="AK20" s="218">
        <v>-14</v>
      </c>
      <c r="AL20" s="218">
        <v>13</v>
      </c>
      <c r="AM20" s="218">
        <v>2</v>
      </c>
    </row>
    <row r="21" spans="34:39" s="218" customFormat="1" x14ac:dyDescent="0.25">
      <c r="AH21" s="218">
        <v>222.00102999999999</v>
      </c>
      <c r="AI21" s="218" t="s">
        <v>202</v>
      </c>
      <c r="AJ21" s="218">
        <v>0</v>
      </c>
      <c r="AK21" s="218">
        <v>-9</v>
      </c>
      <c r="AL21" s="218">
        <v>14</v>
      </c>
      <c r="AM21" s="218">
        <v>0</v>
      </c>
    </row>
    <row r="22" spans="34:39" s="218" customFormat="1" x14ac:dyDescent="0.25">
      <c r="AH22" s="218">
        <v>223.00103999999999</v>
      </c>
      <c r="AI22" s="218" t="s">
        <v>204</v>
      </c>
      <c r="AJ22" s="218">
        <v>0</v>
      </c>
      <c r="AK22" s="218">
        <v>-11</v>
      </c>
      <c r="AL22" s="218">
        <v>12</v>
      </c>
      <c r="AM22" s="218">
        <v>2</v>
      </c>
    </row>
    <row r="23" spans="34:39" s="218" customFormat="1" x14ac:dyDescent="0.25">
      <c r="AH23" s="218">
        <v>229.00104999999999</v>
      </c>
      <c r="AI23" s="218" t="s">
        <v>6</v>
      </c>
      <c r="AJ23" s="218">
        <v>0</v>
      </c>
      <c r="AK23" s="218">
        <v>-8</v>
      </c>
      <c r="AL23" s="218">
        <v>16</v>
      </c>
      <c r="AM23" s="218">
        <v>2</v>
      </c>
    </row>
    <row r="24" spans="34:39" s="218" customFormat="1" x14ac:dyDescent="0.25">
      <c r="AH24" s="218">
        <v>229.00106</v>
      </c>
      <c r="AI24" s="218" t="s">
        <v>11</v>
      </c>
      <c r="AJ24" s="218">
        <v>0</v>
      </c>
      <c r="AK24" s="218">
        <v>-7</v>
      </c>
      <c r="AL24" s="218">
        <v>9</v>
      </c>
      <c r="AM24" s="218">
        <v>4</v>
      </c>
    </row>
    <row r="25" spans="34:39" s="218" customFormat="1" x14ac:dyDescent="0.25">
      <c r="AH25" s="218">
        <v>230.00107</v>
      </c>
      <c r="AI25" s="218" t="s">
        <v>656</v>
      </c>
      <c r="AJ25" s="218">
        <v>0</v>
      </c>
      <c r="AK25" s="218">
        <v>-8</v>
      </c>
      <c r="AL25" s="218">
        <v>13</v>
      </c>
      <c r="AM25" s="218">
        <v>4</v>
      </c>
    </row>
    <row r="26" spans="34:39" s="218" customFormat="1" x14ac:dyDescent="0.25">
      <c r="AH26" s="218">
        <v>234.00108</v>
      </c>
      <c r="AI26" s="218" t="s">
        <v>9</v>
      </c>
      <c r="AJ26" s="218">
        <v>0</v>
      </c>
      <c r="AK26" s="218">
        <v>-13</v>
      </c>
      <c r="AL26" s="218">
        <v>18</v>
      </c>
      <c r="AM26" s="218">
        <v>6</v>
      </c>
    </row>
    <row r="27" spans="34:39" s="218" customFormat="1" x14ac:dyDescent="0.25">
      <c r="AH27" s="218">
        <v>235.00109</v>
      </c>
      <c r="AI27" s="218" t="s">
        <v>584</v>
      </c>
      <c r="AJ27" s="218">
        <v>0</v>
      </c>
      <c r="AK27" s="218">
        <v>-9</v>
      </c>
      <c r="AL27" s="218">
        <v>21</v>
      </c>
      <c r="AM27" s="218">
        <v>3</v>
      </c>
    </row>
    <row r="28" spans="34:39" s="218" customFormat="1" x14ac:dyDescent="0.25">
      <c r="AH28" s="218">
        <v>235.00110000000001</v>
      </c>
      <c r="AI28" s="218" t="s">
        <v>7</v>
      </c>
      <c r="AJ28" s="218">
        <v>0</v>
      </c>
      <c r="AK28" s="218">
        <v>-14</v>
      </c>
      <c r="AL28" s="218">
        <v>15</v>
      </c>
      <c r="AM28" s="218">
        <v>6</v>
      </c>
    </row>
    <row r="29" spans="34:39" s="218" customFormat="1" x14ac:dyDescent="0.25">
      <c r="AH29" s="218">
        <v>236.00111000000001</v>
      </c>
      <c r="AI29" s="218" t="s">
        <v>203</v>
      </c>
      <c r="AJ29" s="218">
        <v>0</v>
      </c>
      <c r="AK29" s="218">
        <v>-4</v>
      </c>
      <c r="AL29" s="218">
        <v>21</v>
      </c>
      <c r="AM29" s="218">
        <v>1</v>
      </c>
    </row>
    <row r="30" spans="34:39" s="218" customFormat="1" x14ac:dyDescent="0.25">
      <c r="AH30" s="218">
        <v>239.00111999999999</v>
      </c>
      <c r="AI30" s="218" t="s">
        <v>373</v>
      </c>
      <c r="AJ30" s="218">
        <v>0</v>
      </c>
      <c r="AK30" s="218">
        <v>-6</v>
      </c>
      <c r="AL30" s="218">
        <v>18</v>
      </c>
      <c r="AM30" s="218">
        <v>5</v>
      </c>
    </row>
    <row r="31" spans="34:39" s="218" customFormat="1" x14ac:dyDescent="0.25">
      <c r="AH31" s="218">
        <v>239.00112999999999</v>
      </c>
      <c r="AI31" s="218" t="s">
        <v>657</v>
      </c>
      <c r="AJ31" s="218">
        <v>0</v>
      </c>
      <c r="AK31" s="218">
        <v>-5</v>
      </c>
      <c r="AL31" s="218">
        <v>20</v>
      </c>
      <c r="AM31" s="218">
        <v>3</v>
      </c>
    </row>
    <row r="32" spans="34:39" s="218" customFormat="1" x14ac:dyDescent="0.25">
      <c r="AH32" s="218">
        <v>242.00143</v>
      </c>
      <c r="AI32" s="218" t="s">
        <v>213</v>
      </c>
      <c r="AJ32" s="218">
        <v>0</v>
      </c>
      <c r="AK32" s="218">
        <v>-5</v>
      </c>
      <c r="AL32" s="218">
        <v>22</v>
      </c>
      <c r="AM32" s="218">
        <v>4</v>
      </c>
    </row>
    <row r="33" spans="34:39" s="218" customFormat="1" x14ac:dyDescent="0.25">
      <c r="AH33" s="218">
        <v>243.00113999999999</v>
      </c>
      <c r="AI33" s="218" t="s">
        <v>658</v>
      </c>
      <c r="AJ33" s="218">
        <v>0</v>
      </c>
      <c r="AK33" s="218">
        <v>-2</v>
      </c>
      <c r="AL33" s="218">
        <v>17</v>
      </c>
      <c r="AM33" s="218">
        <v>5</v>
      </c>
    </row>
    <row r="34" spans="34:39" s="218" customFormat="1" x14ac:dyDescent="0.25">
      <c r="AH34" s="218">
        <v>245.00115</v>
      </c>
      <c r="AI34" s="218" t="s">
        <v>210</v>
      </c>
      <c r="AJ34" s="218">
        <v>0</v>
      </c>
      <c r="AK34" s="218">
        <v>-3</v>
      </c>
      <c r="AL34" s="218">
        <v>20</v>
      </c>
      <c r="AM34" s="218">
        <v>5</v>
      </c>
    </row>
    <row r="35" spans="34:39" s="218" customFormat="1" x14ac:dyDescent="0.25">
      <c r="AH35" s="218">
        <v>246.00116</v>
      </c>
      <c r="AI35" s="218" t="s">
        <v>659</v>
      </c>
      <c r="AJ35" s="218">
        <v>0</v>
      </c>
      <c r="AK35" s="218">
        <v>-4</v>
      </c>
      <c r="AL35" s="218">
        <v>13</v>
      </c>
      <c r="AM35" s="218">
        <v>10</v>
      </c>
    </row>
    <row r="36" spans="34:39" s="218" customFormat="1" x14ac:dyDescent="0.25">
      <c r="AH36" s="218">
        <v>250.00117</v>
      </c>
      <c r="AI36" s="218" t="s">
        <v>660</v>
      </c>
      <c r="AJ36" s="218">
        <v>0</v>
      </c>
      <c r="AK36" s="218">
        <v>-2</v>
      </c>
      <c r="AL36" s="218">
        <v>24</v>
      </c>
      <c r="AM36" s="218">
        <v>5</v>
      </c>
    </row>
    <row r="37" spans="34:39" s="218" customFormat="1" x14ac:dyDescent="0.25">
      <c r="AH37" s="218">
        <v>250.00118000000001</v>
      </c>
      <c r="AI37" s="218" t="s">
        <v>661</v>
      </c>
      <c r="AJ37" s="218">
        <v>0</v>
      </c>
      <c r="AK37" s="218">
        <v>-5</v>
      </c>
      <c r="AL37" s="218">
        <v>25</v>
      </c>
      <c r="AM37" s="218">
        <v>6</v>
      </c>
    </row>
    <row r="38" spans="34:39" s="218" customFormat="1" x14ac:dyDescent="0.25">
      <c r="AH38" s="218">
        <v>256.00119000000001</v>
      </c>
      <c r="AI38" s="218" t="s">
        <v>220</v>
      </c>
      <c r="AJ38" s="218">
        <v>0</v>
      </c>
      <c r="AK38" s="218">
        <v>-2</v>
      </c>
      <c r="AL38" s="218">
        <v>19</v>
      </c>
      <c r="AM38" s="218">
        <v>9</v>
      </c>
    </row>
    <row r="39" spans="34:39" s="218" customFormat="1" x14ac:dyDescent="0.25">
      <c r="AH39" s="218">
        <v>260.00144</v>
      </c>
      <c r="AI39" s="218" t="s">
        <v>401</v>
      </c>
      <c r="AJ39" s="218">
        <v>0</v>
      </c>
      <c r="AK39" s="218">
        <v>-5</v>
      </c>
      <c r="AL39" s="218">
        <v>20</v>
      </c>
      <c r="AM39" s="218">
        <v>13</v>
      </c>
    </row>
    <row r="40" spans="34:39" s="218" customFormat="1" x14ac:dyDescent="0.25">
      <c r="AH40" s="218">
        <v>268.00144999999998</v>
      </c>
      <c r="AI40" s="218" t="s">
        <v>388</v>
      </c>
      <c r="AJ40" s="218">
        <v>0</v>
      </c>
      <c r="AK40" s="218">
        <v>-1</v>
      </c>
      <c r="AL40" s="218">
        <v>33</v>
      </c>
      <c r="AM40" s="218">
        <v>8</v>
      </c>
    </row>
    <row r="41" spans="34:39" s="218" customFormat="1" x14ac:dyDescent="0.25">
      <c r="AH41" s="218">
        <v>274.00146000000001</v>
      </c>
      <c r="AI41" s="218" t="s">
        <v>33</v>
      </c>
      <c r="AJ41" s="218">
        <v>0</v>
      </c>
      <c r="AK41" s="218">
        <v>-2</v>
      </c>
      <c r="AL41" s="218">
        <v>38</v>
      </c>
      <c r="AM41" s="218">
        <v>10</v>
      </c>
    </row>
    <row r="42" spans="34:39" s="218" customFormat="1" x14ac:dyDescent="0.25">
      <c r="AH42" s="218">
        <v>288.00146999999998</v>
      </c>
      <c r="AI42" s="218" t="s">
        <v>219</v>
      </c>
      <c r="AJ42" s="218">
        <v>0</v>
      </c>
      <c r="AK42" s="218">
        <v>-3</v>
      </c>
      <c r="AL42" s="218">
        <v>32</v>
      </c>
      <c r="AM42" s="218">
        <v>19</v>
      </c>
    </row>
    <row r="43" spans="34:39" s="218" customFormat="1" x14ac:dyDescent="0.25">
      <c r="AH43" s="218">
        <v>302.00119999999998</v>
      </c>
      <c r="AI43" s="218" t="s">
        <v>662</v>
      </c>
      <c r="AJ43" s="218">
        <v>0</v>
      </c>
      <c r="AK43" s="218">
        <v>-6</v>
      </c>
      <c r="AL43" s="218">
        <v>16</v>
      </c>
      <c r="AM43" s="218">
        <v>2</v>
      </c>
    </row>
    <row r="44" spans="34:39" s="218" customFormat="1" x14ac:dyDescent="0.25">
      <c r="AH44" s="218">
        <v>312.00121000000001</v>
      </c>
      <c r="AI44" s="218" t="s">
        <v>606</v>
      </c>
      <c r="AJ44" s="218">
        <v>0</v>
      </c>
      <c r="AK44" s="218">
        <v>-5</v>
      </c>
      <c r="AL44" s="218">
        <v>21</v>
      </c>
      <c r="AM44" s="218">
        <v>4</v>
      </c>
    </row>
    <row r="45" spans="34:39" s="218" customFormat="1" x14ac:dyDescent="0.25">
      <c r="AH45" s="218">
        <v>318.00121999999999</v>
      </c>
      <c r="AI45" s="218" t="s">
        <v>14</v>
      </c>
      <c r="AJ45" s="218">
        <v>0</v>
      </c>
      <c r="AK45" s="218">
        <v>-4</v>
      </c>
      <c r="AL45" s="218">
        <v>21</v>
      </c>
      <c r="AM45" s="218">
        <v>6</v>
      </c>
    </row>
    <row r="46" spans="34:39" s="218" customFormat="1" x14ac:dyDescent="0.25">
      <c r="AH46" s="218">
        <v>318.00123000000002</v>
      </c>
      <c r="AI46" s="218" t="s">
        <v>514</v>
      </c>
      <c r="AJ46" s="218">
        <v>0</v>
      </c>
      <c r="AK46" s="218">
        <v>-3</v>
      </c>
      <c r="AL46" s="218">
        <v>14</v>
      </c>
      <c r="AM46" s="218">
        <v>8</v>
      </c>
    </row>
    <row r="47" spans="34:39" s="218" customFormat="1" x14ac:dyDescent="0.25">
      <c r="AH47" s="218">
        <v>319.00124</v>
      </c>
      <c r="AI47" s="218" t="s">
        <v>10</v>
      </c>
      <c r="AJ47" s="218">
        <v>0</v>
      </c>
      <c r="AK47" s="218">
        <v>-3</v>
      </c>
      <c r="AL47" s="218">
        <v>24</v>
      </c>
      <c r="AM47" s="218">
        <v>5</v>
      </c>
    </row>
    <row r="48" spans="34:39" s="218" customFormat="1" x14ac:dyDescent="0.25">
      <c r="AH48" s="218">
        <v>319.00125000000003</v>
      </c>
      <c r="AI48" s="218" t="s">
        <v>663</v>
      </c>
      <c r="AJ48" s="218">
        <v>0</v>
      </c>
      <c r="AK48" s="218">
        <v>-1</v>
      </c>
      <c r="AL48" s="218">
        <v>21</v>
      </c>
      <c r="AM48" s="218">
        <v>5</v>
      </c>
    </row>
    <row r="49" spans="34:39" s="218" customFormat="1" x14ac:dyDescent="0.25">
      <c r="AH49" s="218">
        <v>319.00126</v>
      </c>
      <c r="AI49" s="218" t="s">
        <v>25</v>
      </c>
      <c r="AJ49" s="218">
        <v>0</v>
      </c>
      <c r="AK49" s="218">
        <v>-3</v>
      </c>
      <c r="AL49" s="218">
        <v>17</v>
      </c>
      <c r="AM49" s="218">
        <v>8</v>
      </c>
    </row>
    <row r="50" spans="34:39" s="218" customFormat="1" x14ac:dyDescent="0.25">
      <c r="AH50" s="218">
        <v>323.00126999999998</v>
      </c>
      <c r="AI50" s="218" t="s">
        <v>664</v>
      </c>
      <c r="AJ50" s="218">
        <v>0</v>
      </c>
      <c r="AK50" s="218">
        <v>-2</v>
      </c>
      <c r="AL50" s="218">
        <v>27</v>
      </c>
      <c r="AM50" s="218">
        <v>5</v>
      </c>
    </row>
    <row r="51" spans="34:39" s="218" customFormat="1" x14ac:dyDescent="0.25">
      <c r="AH51" s="218">
        <v>324.00128000000001</v>
      </c>
      <c r="AI51" s="218" t="s">
        <v>665</v>
      </c>
      <c r="AJ51" s="218">
        <v>0</v>
      </c>
      <c r="AK51" s="218">
        <v>-5</v>
      </c>
      <c r="AL51" s="218">
        <v>22</v>
      </c>
      <c r="AM51" s="218">
        <v>8</v>
      </c>
    </row>
    <row r="52" spans="34:39" s="218" customFormat="1" x14ac:dyDescent="0.25">
      <c r="AH52" s="218">
        <v>326.00128999999998</v>
      </c>
      <c r="AI52" s="218" t="s">
        <v>507</v>
      </c>
      <c r="AJ52" s="218">
        <v>0</v>
      </c>
      <c r="AK52" s="218">
        <v>-4</v>
      </c>
      <c r="AL52" s="218">
        <v>27</v>
      </c>
      <c r="AM52" s="218">
        <v>7</v>
      </c>
    </row>
    <row r="53" spans="34:39" s="218" customFormat="1" x14ac:dyDescent="0.25">
      <c r="AH53" s="218">
        <v>327.00130000000001</v>
      </c>
      <c r="AI53" s="218" t="s">
        <v>216</v>
      </c>
      <c r="AJ53" s="218">
        <v>0</v>
      </c>
      <c r="AK53" s="218">
        <v>-2</v>
      </c>
      <c r="AL53" s="218">
        <v>27</v>
      </c>
      <c r="AM53" s="218">
        <v>7</v>
      </c>
    </row>
    <row r="54" spans="34:39" s="218" customFormat="1" x14ac:dyDescent="0.25">
      <c r="AH54" s="218">
        <v>331.00130999999999</v>
      </c>
      <c r="AI54" s="218" t="s">
        <v>22</v>
      </c>
      <c r="AJ54" s="218">
        <v>0</v>
      </c>
      <c r="AK54" s="218">
        <v>-1</v>
      </c>
      <c r="AL54" s="218">
        <v>22</v>
      </c>
      <c r="AM54" s="218">
        <v>10</v>
      </c>
    </row>
    <row r="55" spans="34:39" s="218" customFormat="1" x14ac:dyDescent="0.25">
      <c r="AH55" s="218">
        <v>335.00132000000002</v>
      </c>
      <c r="AI55" s="218" t="s">
        <v>437</v>
      </c>
      <c r="AJ55" s="218">
        <v>0</v>
      </c>
      <c r="AL55" s="218">
        <v>27</v>
      </c>
      <c r="AM55" s="218">
        <v>9</v>
      </c>
    </row>
    <row r="56" spans="34:39" s="218" customFormat="1" x14ac:dyDescent="0.25">
      <c r="AH56" s="218">
        <v>337.00133</v>
      </c>
      <c r="AI56" s="218" t="s">
        <v>613</v>
      </c>
      <c r="AJ56" s="218">
        <v>0</v>
      </c>
      <c r="AK56" s="218">
        <v>-3</v>
      </c>
      <c r="AL56" s="218">
        <v>22</v>
      </c>
      <c r="AM56" s="218">
        <v>14</v>
      </c>
    </row>
    <row r="57" spans="34:39" s="218" customFormat="1" x14ac:dyDescent="0.25">
      <c r="AH57" s="218">
        <v>347.00134000000003</v>
      </c>
      <c r="AI57" s="218" t="s">
        <v>616</v>
      </c>
      <c r="AJ57" s="218">
        <v>0</v>
      </c>
      <c r="AK57" s="218">
        <v>-1</v>
      </c>
      <c r="AL57" s="218">
        <v>33</v>
      </c>
      <c r="AM57" s="218">
        <v>13</v>
      </c>
    </row>
    <row r="58" spans="34:39" s="218" customFormat="1" x14ac:dyDescent="0.25">
      <c r="AH58" s="218">
        <v>349.00135</v>
      </c>
      <c r="AI58" s="218" t="s">
        <v>221</v>
      </c>
      <c r="AJ58" s="218">
        <v>0</v>
      </c>
      <c r="AK58" s="218">
        <v>-1</v>
      </c>
      <c r="AL58" s="218">
        <v>31</v>
      </c>
      <c r="AM58" s="218">
        <v>13</v>
      </c>
    </row>
    <row r="59" spans="34:39" s="218" customFormat="1" x14ac:dyDescent="0.25">
      <c r="AH59" s="218">
        <v>349.00135999999998</v>
      </c>
      <c r="AI59" s="218" t="s">
        <v>666</v>
      </c>
      <c r="AJ59" s="218">
        <v>0</v>
      </c>
      <c r="AK59" s="218">
        <v>-3</v>
      </c>
      <c r="AL59" s="218">
        <v>27</v>
      </c>
      <c r="AM59" s="218">
        <v>16</v>
      </c>
    </row>
    <row r="60" spans="34:39" s="218" customFormat="1" x14ac:dyDescent="0.25">
      <c r="AH60" s="218">
        <v>350.00137000000001</v>
      </c>
      <c r="AI60" s="218" t="s">
        <v>587</v>
      </c>
      <c r="AJ60" s="218">
        <v>0</v>
      </c>
      <c r="AK60" s="218">
        <v>-1</v>
      </c>
      <c r="AL60" s="218">
        <v>27</v>
      </c>
      <c r="AM60" s="218">
        <v>16</v>
      </c>
    </row>
    <row r="61" spans="34:39" s="218" customFormat="1" x14ac:dyDescent="0.25">
      <c r="AH61" s="218">
        <v>351.00148000000002</v>
      </c>
      <c r="AI61" s="218" t="s">
        <v>222</v>
      </c>
      <c r="AJ61" s="218">
        <v>0</v>
      </c>
      <c r="AK61" s="218">
        <v>-1</v>
      </c>
      <c r="AL61" s="218">
        <v>24</v>
      </c>
      <c r="AM61" s="218">
        <v>19</v>
      </c>
    </row>
    <row r="62" spans="34:39" s="218" customFormat="1" x14ac:dyDescent="0.25">
      <c r="AH62" s="218">
        <v>363.00137999999998</v>
      </c>
      <c r="AI62" s="218" t="s">
        <v>667</v>
      </c>
      <c r="AJ62" s="218">
        <v>0</v>
      </c>
      <c r="AL62" s="218">
        <v>30</v>
      </c>
      <c r="AM62" s="218">
        <v>20</v>
      </c>
    </row>
    <row r="63" spans="34:39" s="218" customFormat="1" x14ac:dyDescent="0.25">
      <c r="AH63" s="218">
        <v>363.00139000000001</v>
      </c>
      <c r="AI63" s="218" t="s">
        <v>420</v>
      </c>
      <c r="AJ63" s="218">
        <v>0</v>
      </c>
      <c r="AK63" s="218">
        <v>-2</v>
      </c>
      <c r="AL63" s="218">
        <v>28</v>
      </c>
      <c r="AM63" s="218">
        <v>21</v>
      </c>
    </row>
    <row r="64" spans="34:39" s="218" customFormat="1" x14ac:dyDescent="0.25">
      <c r="AH64" s="218">
        <v>364.00139999999999</v>
      </c>
      <c r="AI64" s="218" t="s">
        <v>617</v>
      </c>
      <c r="AJ64" s="218">
        <v>0</v>
      </c>
      <c r="AK64" s="218">
        <v>-2</v>
      </c>
      <c r="AL64" s="218">
        <v>26</v>
      </c>
      <c r="AM64" s="218">
        <v>22</v>
      </c>
    </row>
    <row r="65" spans="34:39" s="218" customFormat="1" x14ac:dyDescent="0.25">
      <c r="AH65" s="218">
        <v>366.00141000000002</v>
      </c>
      <c r="AI65" s="218" t="s">
        <v>618</v>
      </c>
      <c r="AJ65" s="218">
        <v>0</v>
      </c>
      <c r="AK65" s="218">
        <v>-2</v>
      </c>
      <c r="AL65" s="218">
        <v>24</v>
      </c>
      <c r="AM65" s="218">
        <v>25</v>
      </c>
    </row>
    <row r="66" spans="34:39" s="218" customFormat="1" x14ac:dyDescent="0.25">
      <c r="AH66" s="218">
        <v>371.00142</v>
      </c>
      <c r="AI66" s="218" t="s">
        <v>668</v>
      </c>
      <c r="AJ66" s="218">
        <v>0</v>
      </c>
      <c r="AL66" s="218">
        <v>28</v>
      </c>
      <c r="AM66" s="218">
        <v>24</v>
      </c>
    </row>
    <row r="67" spans="34:39" s="218" customFormat="1" x14ac:dyDescent="0.25">
      <c r="AH67" s="218">
        <v>388.00148999999999</v>
      </c>
      <c r="AI67" s="218" t="s">
        <v>669</v>
      </c>
      <c r="AJ67" s="218">
        <v>0</v>
      </c>
      <c r="AL67" s="218">
        <v>25</v>
      </c>
      <c r="AM67" s="218">
        <v>31</v>
      </c>
    </row>
    <row r="68" spans="34:39" s="218" customFormat="1" x14ac:dyDescent="0.25">
      <c r="AH68" s="218">
        <v>400.00150000000002</v>
      </c>
      <c r="AI68" s="218" t="s">
        <v>443</v>
      </c>
      <c r="AJ68" s="218">
        <v>0</v>
      </c>
      <c r="AL68" s="218">
        <v>19</v>
      </c>
      <c r="AM68" s="218">
        <v>39</v>
      </c>
    </row>
    <row r="69" spans="34:39" s="218" customFormat="1" x14ac:dyDescent="0.25">
      <c r="AH69" s="218">
        <v>400.00151</v>
      </c>
      <c r="AI69" s="218" t="s">
        <v>12</v>
      </c>
      <c r="AJ69" s="218">
        <v>0</v>
      </c>
      <c r="AK69" s="218">
        <v>-6</v>
      </c>
      <c r="AL69" s="218">
        <v>15</v>
      </c>
      <c r="AM69" s="218">
        <v>6</v>
      </c>
    </row>
    <row r="70" spans="34:39" s="218" customFormat="1" x14ac:dyDescent="0.25">
      <c r="AH70" s="218">
        <v>400.00152000000003</v>
      </c>
      <c r="AI70" s="218" t="s">
        <v>208</v>
      </c>
      <c r="AJ70" s="218">
        <v>0</v>
      </c>
      <c r="AK70" s="218">
        <v>-5</v>
      </c>
      <c r="AL70" s="218">
        <v>9</v>
      </c>
      <c r="AM70" s="218">
        <v>0</v>
      </c>
    </row>
    <row r="71" spans="34:39" s="218" customFormat="1" x14ac:dyDescent="0.25">
      <c r="AH71" s="218">
        <v>400.00153</v>
      </c>
      <c r="AI71" s="218" t="s">
        <v>205</v>
      </c>
      <c r="AJ71" s="218">
        <v>0</v>
      </c>
      <c r="AK71" s="218">
        <v>-3</v>
      </c>
      <c r="AL71" s="218">
        <v>9</v>
      </c>
      <c r="AM71" s="218">
        <v>1</v>
      </c>
    </row>
    <row r="72" spans="34:39" s="218" customFormat="1" x14ac:dyDescent="0.25">
      <c r="AH72" s="218">
        <v>400.00153999999998</v>
      </c>
      <c r="AI72" s="218" t="s">
        <v>412</v>
      </c>
      <c r="AJ72" s="218">
        <v>0</v>
      </c>
      <c r="AL72" s="218">
        <v>14</v>
      </c>
      <c r="AM72" s="218">
        <v>9</v>
      </c>
    </row>
    <row r="73" spans="34:39" s="218" customFormat="1" x14ac:dyDescent="0.25">
      <c r="AH73" s="218">
        <v>400.00155000000001</v>
      </c>
      <c r="AI73" s="218" t="s">
        <v>16</v>
      </c>
      <c r="AJ73" s="218">
        <v>0</v>
      </c>
      <c r="AK73" s="218">
        <v>-4</v>
      </c>
      <c r="AL73" s="218">
        <v>18</v>
      </c>
      <c r="AM73" s="218">
        <v>3</v>
      </c>
    </row>
    <row r="74" spans="34:39" s="218" customFormat="1" x14ac:dyDescent="0.25">
      <c r="AH74" s="218">
        <v>400.00155999999998</v>
      </c>
      <c r="AI74" s="218" t="s">
        <v>19</v>
      </c>
      <c r="AJ74" s="218">
        <v>0</v>
      </c>
      <c r="AK74" s="218">
        <v>-1</v>
      </c>
      <c r="AL74" s="218">
        <v>16</v>
      </c>
      <c r="AM74" s="218">
        <v>8</v>
      </c>
    </row>
    <row r="75" spans="34:39" s="218" customFormat="1" x14ac:dyDescent="0.25">
      <c r="AH75" s="218">
        <v>400.00157000000002</v>
      </c>
      <c r="AI75" s="218" t="s">
        <v>438</v>
      </c>
      <c r="AJ75" s="218">
        <v>0</v>
      </c>
      <c r="AL75" s="218">
        <v>23</v>
      </c>
      <c r="AM75" s="218">
        <v>14</v>
      </c>
    </row>
    <row r="76" spans="34:39" s="218" customFormat="1" x14ac:dyDescent="0.25">
      <c r="AH76" s="218">
        <v>400.00157999999999</v>
      </c>
      <c r="AI76" s="218" t="s">
        <v>227</v>
      </c>
      <c r="AJ76" s="218">
        <v>0</v>
      </c>
      <c r="AL76" s="218">
        <v>8</v>
      </c>
      <c r="AM76" s="218">
        <v>9</v>
      </c>
    </row>
    <row r="77" spans="34:39" s="218" customFormat="1" x14ac:dyDescent="0.25">
      <c r="AH77" s="218">
        <v>400.00159000000002</v>
      </c>
      <c r="AI77" s="218" t="s">
        <v>527</v>
      </c>
      <c r="AJ77" s="218">
        <v>0</v>
      </c>
      <c r="AL77" s="218">
        <v>10</v>
      </c>
      <c r="AM77" s="218">
        <v>1</v>
      </c>
    </row>
    <row r="78" spans="34:39" s="218" customFormat="1" x14ac:dyDescent="0.25">
      <c r="AH78" s="218">
        <v>400.0016</v>
      </c>
      <c r="AI78" s="218" t="s">
        <v>13</v>
      </c>
      <c r="AJ78" s="218">
        <v>0</v>
      </c>
      <c r="AK78" s="218">
        <v>-2</v>
      </c>
      <c r="AL78" s="218">
        <v>6</v>
      </c>
      <c r="AM78" s="218">
        <v>0</v>
      </c>
    </row>
    <row r="79" spans="34:39" s="218" customFormat="1" x14ac:dyDescent="0.25">
      <c r="AH79" s="218">
        <v>400.00161000000003</v>
      </c>
      <c r="AI79" s="218" t="s">
        <v>226</v>
      </c>
      <c r="AJ79" s="218">
        <v>0</v>
      </c>
      <c r="AK79" s="218">
        <v>-1</v>
      </c>
      <c r="AL79" s="218">
        <v>8</v>
      </c>
      <c r="AM79" s="218">
        <v>4</v>
      </c>
    </row>
    <row r="80" spans="34:39" s="218" customFormat="1" x14ac:dyDescent="0.25">
      <c r="AH80" s="218">
        <v>400.00162</v>
      </c>
      <c r="AI80" s="218" t="s">
        <v>671</v>
      </c>
      <c r="AJ80" s="218">
        <v>0</v>
      </c>
      <c r="AL80" s="218">
        <v>10</v>
      </c>
      <c r="AM80" s="218">
        <v>4</v>
      </c>
    </row>
    <row r="81" spans="34:39" s="218" customFormat="1" x14ac:dyDescent="0.25">
      <c r="AH81" s="218">
        <v>10000</v>
      </c>
      <c r="AI81" s="218">
        <v>0</v>
      </c>
      <c r="AJ81" s="218">
        <v>0</v>
      </c>
      <c r="AL81" s="218">
        <v>0</v>
      </c>
      <c r="AM81" s="218">
        <v>0</v>
      </c>
    </row>
    <row r="82" spans="34:39" s="218" customFormat="1" x14ac:dyDescent="0.25">
      <c r="AH82" s="218">
        <v>10000</v>
      </c>
      <c r="AI82" s="218">
        <v>0</v>
      </c>
      <c r="AJ82" s="218">
        <v>0</v>
      </c>
      <c r="AL82" s="218">
        <v>0</v>
      </c>
      <c r="AM82" s="218">
        <v>0</v>
      </c>
    </row>
    <row r="83" spans="34:39" s="218" customFormat="1" x14ac:dyDescent="0.25">
      <c r="AH83" s="218">
        <v>10000</v>
      </c>
      <c r="AI83" s="218">
        <v>0</v>
      </c>
      <c r="AJ83" s="218">
        <v>0</v>
      </c>
      <c r="AL83" s="218">
        <v>0</v>
      </c>
      <c r="AM83" s="218">
        <v>0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/>
    <row r="90" spans="34:39" s="218" customFormat="1" x14ac:dyDescent="0.25"/>
    <row r="91" spans="34:39" s="218" customFormat="1" x14ac:dyDescent="0.25"/>
    <row r="92" spans="34:39" s="218" customFormat="1" x14ac:dyDescent="0.25"/>
    <row r="93" spans="34:39" s="218" customFormat="1" x14ac:dyDescent="0.25"/>
    <row r="94" spans="34:39" s="218" customFormat="1" x14ac:dyDescent="0.25"/>
    <row r="95" spans="34:39" s="218" customFormat="1" x14ac:dyDescent="0.25"/>
    <row r="96" spans="34:39" s="218" customFormat="1" x14ac:dyDescent="0.25"/>
    <row r="97" s="218" customFormat="1" x14ac:dyDescent="0.25"/>
    <row r="98" s="218" customFormat="1" x14ac:dyDescent="0.25"/>
    <row r="99" s="218" customFormat="1" x14ac:dyDescent="0.25"/>
    <row r="100" s="218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85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74" customWidth="1"/>
    <col min="51" max="89" width="11.42578125" style="218"/>
  </cols>
  <sheetData>
    <row r="1" spans="1:89" ht="15.75" thickBot="1" x14ac:dyDescent="0.3">
      <c r="A1" s="162" t="s">
        <v>41</v>
      </c>
      <c r="B1" s="399" t="s">
        <v>104</v>
      </c>
      <c r="C1" s="399"/>
      <c r="D1" s="399"/>
      <c r="E1" s="399"/>
      <c r="F1" s="399"/>
      <c r="G1" s="399"/>
      <c r="H1" s="400"/>
      <c r="I1" s="401" t="s">
        <v>105</v>
      </c>
      <c r="J1" s="402"/>
      <c r="K1" s="402"/>
      <c r="L1" s="402"/>
      <c r="M1" s="402"/>
      <c r="N1" s="402"/>
      <c r="O1" s="403"/>
      <c r="V1" s="288"/>
      <c r="W1" s="299"/>
      <c r="X1" s="392" t="s">
        <v>34</v>
      </c>
      <c r="Y1" s="392" t="s">
        <v>35</v>
      </c>
      <c r="Z1" s="392" t="s">
        <v>36</v>
      </c>
      <c r="AA1" s="392" t="s">
        <v>37</v>
      </c>
      <c r="AB1" s="392" t="s">
        <v>38</v>
      </c>
      <c r="AC1" s="223" t="s">
        <v>52</v>
      </c>
      <c r="AD1" s="223" t="s">
        <v>50</v>
      </c>
      <c r="AE1" s="223" t="s">
        <v>28</v>
      </c>
      <c r="AF1" s="228" t="s">
        <v>32</v>
      </c>
      <c r="AG1" s="218" t="s">
        <v>106</v>
      </c>
      <c r="AH1" s="218" t="s">
        <v>116</v>
      </c>
      <c r="AI1" s="218" t="s">
        <v>161</v>
      </c>
      <c r="AJ1" s="392" t="s">
        <v>52</v>
      </c>
      <c r="AK1" s="392" t="s">
        <v>50</v>
      </c>
      <c r="AL1" s="392" t="s">
        <v>28</v>
      </c>
      <c r="AM1" s="392" t="s">
        <v>32</v>
      </c>
      <c r="AN1" s="392" t="s">
        <v>106</v>
      </c>
      <c r="AO1" s="392" t="s">
        <v>116</v>
      </c>
      <c r="AP1" s="392" t="s">
        <v>161</v>
      </c>
      <c r="AQ1" s="376"/>
    </row>
    <row r="2" spans="1:89" s="93" customFormat="1" ht="59.25" customHeight="1" thickBot="1" x14ac:dyDescent="0.3">
      <c r="A2" s="164">
        <v>1</v>
      </c>
      <c r="B2" s="413" t="s">
        <v>52</v>
      </c>
      <c r="C2" s="388" t="s">
        <v>50</v>
      </c>
      <c r="D2" s="388" t="s">
        <v>28</v>
      </c>
      <c r="E2" s="388" t="s">
        <v>32</v>
      </c>
      <c r="F2" s="390" t="s">
        <v>106</v>
      </c>
      <c r="G2" s="390" t="s">
        <v>116</v>
      </c>
      <c r="H2" s="414" t="s">
        <v>117</v>
      </c>
      <c r="I2" s="393" t="s">
        <v>52</v>
      </c>
      <c r="J2" s="411" t="s">
        <v>50</v>
      </c>
      <c r="K2" s="411" t="s">
        <v>28</v>
      </c>
      <c r="L2" s="411" t="s">
        <v>32</v>
      </c>
      <c r="M2" s="395" t="s">
        <v>106</v>
      </c>
      <c r="N2" s="395" t="s">
        <v>116</v>
      </c>
      <c r="O2" s="397" t="s">
        <v>117</v>
      </c>
      <c r="P2" s="229"/>
      <c r="Q2" s="229"/>
      <c r="R2" s="229"/>
      <c r="S2" s="229"/>
      <c r="T2" s="229"/>
      <c r="U2" s="230"/>
      <c r="V2" s="287"/>
      <c r="W2" s="300" t="s">
        <v>132</v>
      </c>
      <c r="X2" s="392"/>
      <c r="Y2" s="392"/>
      <c r="Z2" s="392"/>
      <c r="AA2" s="392"/>
      <c r="AB2" s="392"/>
      <c r="AC2" s="230">
        <f ca="1">OFFSET(Parameter!$A9,0,MATCH($A2,Parameter!8:8,0)-1)-2</f>
        <v>1</v>
      </c>
      <c r="AD2" s="228">
        <f ca="1">OFFSET(Parameter!$A9,0,MATCH($A2,Parameter!8:8,0)-1)-1</f>
        <v>2</v>
      </c>
      <c r="AE2" s="228">
        <f ca="1">OFFSET(Parameter!$A9,0,MATCH($A2,Parameter!8:8,0)-1)</f>
        <v>3</v>
      </c>
      <c r="AF2" s="228">
        <f ca="1">OFFSET(Parameter!$A9,0,MATCH($A2,Parameter!8:8,0)-1)+1</f>
        <v>4</v>
      </c>
      <c r="AG2" s="228">
        <f ca="1">OFFSET(Parameter!$A9,0,MATCH($A2,Parameter!8:8,0)-1)+2</f>
        <v>5</v>
      </c>
      <c r="AH2" s="228">
        <f ca="1">OFFSET(Parameter!$A9,0,MATCH($A2,Parameter!8:8,0)-1)+3</f>
        <v>6</v>
      </c>
      <c r="AI2" s="228">
        <f ca="1">OFFSET(Parameter!$A9,0,MATCH($A2,Parameter!8:8,0)-1)+4</f>
        <v>7</v>
      </c>
      <c r="AJ2" s="392"/>
      <c r="AK2" s="392"/>
      <c r="AL2" s="392"/>
      <c r="AM2" s="392"/>
      <c r="AN2" s="392"/>
      <c r="AO2" s="392"/>
      <c r="AP2" s="392"/>
      <c r="AQ2" s="376" t="s">
        <v>191</v>
      </c>
      <c r="AR2" s="219" t="s">
        <v>68</v>
      </c>
      <c r="AS2" s="301" t="s">
        <v>61</v>
      </c>
      <c r="AT2" s="301" t="s">
        <v>201</v>
      </c>
      <c r="AU2" s="301" t="s">
        <v>60</v>
      </c>
      <c r="AV2" s="219" t="s">
        <v>193</v>
      </c>
      <c r="AW2" s="219" t="s">
        <v>192</v>
      </c>
      <c r="AX2" s="374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"&amp;OFFSET(Parameter!A9,0,MATCH(A2,Parameter!8:8,0)-1)</f>
        <v>Par 3</v>
      </c>
      <c r="B3" s="389"/>
      <c r="C3" s="389"/>
      <c r="D3" s="389"/>
      <c r="E3" s="389"/>
      <c r="F3" s="391"/>
      <c r="G3" s="391"/>
      <c r="H3" s="415"/>
      <c r="I3" s="394"/>
      <c r="J3" s="412"/>
      <c r="K3" s="412"/>
      <c r="L3" s="412"/>
      <c r="M3" s="396"/>
      <c r="N3" s="396"/>
      <c r="O3" s="398"/>
      <c r="P3" s="229"/>
      <c r="Q3" s="229"/>
      <c r="R3" s="229"/>
      <c r="S3" s="229"/>
      <c r="T3" s="229"/>
      <c r="U3" s="230"/>
      <c r="V3" s="287"/>
      <c r="W3" s="228" t="str">
        <f>Data!DK91</f>
        <v>Otfried Derschmidt</v>
      </c>
      <c r="X3" s="230">
        <f>IF(ISERROR(INDEX(Data!$DN:$IS,MATCH($W3,Data!$DK:$DK,0),MATCH(X$1&amp;"/"&amp;$A$2,Data!$DN$1:$IS$1,0)))=TRUE,0,INDEX(Data!$DN:$IS,MATCH($W3,Data!$DK:$DK,0),MATCH(X$1&amp;"/"&amp;$A$2,Data!$DN$1:$IS$1,0)))</f>
        <v>3</v>
      </c>
      <c r="Y3" s="230">
        <f>IF(ISERROR(INDEX(Data!$DN:$IS,MATCH($W3,Data!$DK:$DK,0),MATCH(Y$1&amp;"/"&amp;$A$2,Data!$DN$1:$IS$1,0)))=TRUE,0,INDEX(Data!$DN:$IS,MATCH($W3,Data!$DK:$DK,0),MATCH(Y$1&amp;"/"&amp;$A$2,Data!$DN$1:$IS$1,0)))</f>
        <v>3</v>
      </c>
      <c r="Z3" s="230">
        <f>IF(ISERROR(INDEX(Data!$DN:$IS,MATCH($W3,Data!$DK:$DK,0),MATCH(Z$1&amp;"/"&amp;$A$2,Data!$DN$1:$IS$1,0)))=TRUE,0,INDEX(Data!$DN:$IS,MATCH($W3,Data!$DK:$DK,0),MATCH(Z$1&amp;"/"&amp;$A$2,Data!$DN$1:$IS$1,0)))</f>
        <v>4</v>
      </c>
      <c r="AA3" s="230">
        <f>IF(ISERROR(INDEX(Data!$DN:$IS,MATCH($W3,Data!$DK:$DK,0),MATCH(AA$1&amp;"/"&amp;$A$2,Data!$DN$1:$IS$1,0)))=TRUE,0,INDEX(Data!$DN:$IS,MATCH($W3,Data!$DK:$DK,0),MATCH(AA$1&amp;"/"&amp;$A$2,Data!$DN$1:$IS$1,0)))</f>
        <v>2</v>
      </c>
      <c r="AB3" s="230">
        <f>IF(ISERROR(INDEX(Data!$DN:$IS,MATCH($W3,Data!$DK:$DK,0),MATCH(AB$1&amp;"/"&amp;$A$2,Data!$DN$1:$IS$1,0)))=TRUE,0,INDEX(Data!$DN:$IS,MATCH($W3,Data!$DK:$DK,0),MATCH(AB$1&amp;"/"&amp;$A$2,Data!$DN$1:$IS$1,0)))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1</v>
      </c>
      <c r="AE3" s="228">
        <f t="shared" ca="1" si="0"/>
        <v>2</v>
      </c>
      <c r="AF3" s="228">
        <f t="shared" ca="1" si="0"/>
        <v>1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>/F</v>
      </c>
      <c r="AL3" s="228" t="str">
        <f ca="1">IF(AE3=0,"",IF($X3=AE$2,"/R1","")&amp;IF($Y3=AE$2,"/R2","")&amp;IF($Z3=AE$2,"/R3","")&amp;IF($AA3=AE$2,"/F","")&amp;IF($AB3=AE$2,"/PO",""))</f>
        <v>/R1/R2</v>
      </c>
      <c r="AM3" s="228" t="str">
        <f ca="1">IF(AF3=0,"",IF($X3=AF$2,"/R1","")&amp;IF($Y3=AF$2,"/R2","")&amp;IF($Z3=AF$2,"/R3","")&amp;IF($AA3=AF$2,"/F","")&amp;IF($AB3=AF$2,"/PO",""))</f>
        <v>/R3</v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>1499M</v>
      </c>
      <c r="AR3" s="219" t="str">
        <f ca="1">IF(OFFSET($AB3,0,MATCH(A$17,AC$1:AI$1,0))=0,"",OFFSET($AB3,0,MATCH(A$17,AC$1:AI$1,0))&amp;" / "&amp;W3 &amp;" ("&amp;INDEX(Data!DM:DM,MATCH(W3,Data!DK:DK,0))&amp;")")</f>
        <v>1 / Otfried Derschmidt (1)</v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>F</v>
      </c>
      <c r="AW3" s="219" t="str">
        <f t="array" aca="1" ref="AW3" ca="1">INDEX($AR$3:$AR$82,MATCH(LARGE(COUNTIF($AQ$3:$AQ$82,"&lt;"&amp;$AQ$3:$AQ$82),ROWS(AQ$3:AQ3)),COUNTIF($AQ$3:$AQ$82,"&lt;"&amp;$AQ$3:$AQ$82),0))</f>
        <v>2 / Karl Seper (6)</v>
      </c>
      <c r="AX3" s="374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119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8</v>
      </c>
      <c r="D4" s="95">
        <f ca="1">OFFSET(Data!$A$1,MATCH("# "&amp;D$2&amp;" Men",Data!$DK:$DK,0)-1,MATCH(MID($A4,3,20)&amp;"/"&amp;$A$2,Data!$1:$1,0)-1)</f>
        <v>38</v>
      </c>
      <c r="E4" s="95">
        <f ca="1">OFFSET(Data!$A$1,MATCH("# "&amp;E$2&amp;" Men",Data!$DK:$DK,0)-1,MATCH(MID($A4,3,20)&amp;"/"&amp;$A$2,Data!$1:$1,0)-1)</f>
        <v>12</v>
      </c>
      <c r="F4" s="95">
        <f ca="1">OFFSET(Data!$A$1,MATCH("# "&amp;F$2&amp;" Men",Data!$DK:$DK,0)-1,MATCH(MID($A4,3,20)&amp;"/"&amp;$A$2,Data!$1:$1,0)-1)</f>
        <v>3</v>
      </c>
      <c r="G4" s="95">
        <f ca="1">OFFSET(Data!$A$1,MATCH("# "&amp;G$2&amp;" Men",Data!$DK:$DK,0)-1,MATCH(MID($A4,3,20)&amp;"/"&amp;$A$2,Data!$1:$1,0)-1)</f>
        <v>1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5</v>
      </c>
      <c r="L4" s="98">
        <f ca="1">OFFSET(Data!$A$1,MATCH("# "&amp;L$2&amp;" Women",Data!$DK:$DK,0)-1,MATCH(MID($A4,3,20)&amp;"/"&amp;$A$2,Data!$1:$1,0)-1)</f>
        <v>3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1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7"/>
      <c r="W4" s="228" t="str">
        <f>Data!DK92</f>
        <v>Mike Gordon</v>
      </c>
      <c r="X4" s="230">
        <f>IF(ISERROR(INDEX(Data!$DN:$IS,MATCH($W4,Data!$DK:$DK,0),MATCH(X$1&amp;"/"&amp;$A$2,Data!$DN$1:$IS$1,0)))=TRUE,0,INDEX(Data!$DN:$IS,MATCH($W4,Data!$DK:$DK,0),MATCH(X$1&amp;"/"&amp;$A$2,Data!$DN$1:$IS$1,0)))</f>
        <v>3</v>
      </c>
      <c r="Y4" s="230">
        <f>IF(ISERROR(INDEX(Data!$DN:$IS,MATCH($W4,Data!$DK:$DK,0),MATCH(Y$1&amp;"/"&amp;$A$2,Data!$DN$1:$IS$1,0)))=TRUE,0,INDEX(Data!$DN:$IS,MATCH($W4,Data!$DK:$DK,0),MATCH(Y$1&amp;"/"&amp;$A$2,Data!$DN$1:$IS$1,0)))</f>
        <v>3</v>
      </c>
      <c r="Z4" s="230">
        <f>IF(ISERROR(INDEX(Data!$DN:$IS,MATCH($W4,Data!$DK:$DK,0),MATCH(Z$1&amp;"/"&amp;$A$2,Data!$DN$1:$IS$1,0)))=TRUE,0,INDEX(Data!$DN:$IS,MATCH($W4,Data!$DK:$DK,0),MATCH(Z$1&amp;"/"&amp;$A$2,Data!$DN$1:$IS$1,0)))</f>
        <v>3</v>
      </c>
      <c r="AA4" s="230">
        <f>IF(ISERROR(INDEX(Data!$DN:$IS,MATCH($W4,Data!$DK:$DK,0),MATCH(AA$1&amp;"/"&amp;$A$2,Data!$DN$1:$IS$1,0)))=TRUE,0,INDEX(Data!$DN:$IS,MATCH($W4,Data!$DK:$DK,0),MATCH(AA$1&amp;"/"&amp;$A$2,Data!$DN$1:$IS$1,0)))</f>
        <v>3</v>
      </c>
      <c r="AB4" s="230">
        <f>IF(ISERROR(INDEX(Data!$DN:$IS,MATCH($W4,Data!$DK:$DK,0),MATCH(AB$1&amp;"/"&amp;$A$2,Data!$DN$1:$IS$1,0)))=TRUE,0,INDEX(Data!$DN:$IS,MATCH($W4,Data!$DK:$DK,0),MATCH(AB$1&amp;"/"&amp;$A$2,Data!$DN$1:$IS$1,0)))</f>
        <v>0</v>
      </c>
      <c r="AC4" s="228">
        <f t="array" aca="1" ref="AC4" ca="1">SUMPRODUCT(($X4:$AB4&lt;=AC$2)*($X4:$AB4&gt;0))</f>
        <v>0</v>
      </c>
      <c r="AD4" s="228">
        <f t="shared" ca="1" si="0"/>
        <v>0</v>
      </c>
      <c r="AE4" s="228">
        <f t="shared" ca="1" si="0"/>
        <v>4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/>
      </c>
      <c r="AL4" s="228" t="str">
        <f t="shared" ref="AL4:AL67" ca="1" si="6">IF(AE4=0,"",IF($X4=AE$2,"/R1","")&amp;IF($Y4=AE$2,"/R2","")&amp;IF($Z4=AE$2,"/R3","")&amp;IF($AA4=AE$2,"/F","")&amp;IF($AB4=AE$2,"/PO",""))</f>
        <v>/R1/R2/R3/F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/>
      </c>
      <c r="AR4" s="219" t="str">
        <f ca="1">IF(OFFSET($AB4,0,MATCH(A$17,AC$1:AI$1,0))=0,"",OFFSET($AB4,0,MATCH(A$17,AC$1:AI$1,0))&amp;" / "&amp;W4 &amp;" ("&amp;INDEX(Data!DM:DM,MATCH(W4,Data!DK:DK,0))&amp;")")</f>
        <v/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/>
      </c>
      <c r="AW4" s="219" t="str">
        <f t="array" aca="1" ref="AW4" ca="1">INDEX($AR$3:$AR$82,MATCH(LARGE(COUNTIF($AQ$3:$AQ$82,"&lt;"&amp;$AQ$3:$AQ$82),ROWS(AQ$3:AQ4)),COUNTIF($AQ$3:$AQ$82,"&lt;"&amp;$AQ$3:$AQ$82),0))</f>
        <v>2 / Norbert Eder (8)</v>
      </c>
      <c r="AX4" s="374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120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5</v>
      </c>
      <c r="D5" s="101">
        <f ca="1">OFFSET(Data!$A$1,MATCH("# "&amp;D$2&amp;" Men",Data!$DK:$DK,0)-1,MATCH(MID($A5,3,20)&amp;"/"&amp;$A$2,Data!$1:$1,0)-1)</f>
        <v>36</v>
      </c>
      <c r="E5" s="101">
        <f ca="1">OFFSET(Data!$A$1,MATCH("# "&amp;E$2&amp;" Men",Data!$DK:$DK,0)-1,MATCH(MID($A5,3,20)&amp;"/"&amp;$A$2,Data!$1:$1,0)-1)</f>
        <v>18</v>
      </c>
      <c r="F5" s="101">
        <f ca="1">OFFSET(Data!$A$1,MATCH("# "&amp;F$2&amp;" Men",Data!$DK:$DK,0)-1,MATCH(MID($A5,3,20)&amp;"/"&amp;$A$2,Data!$1:$1,0)-1)</f>
        <v>0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5</v>
      </c>
      <c r="L5" s="104">
        <f ca="1">OFFSET(Data!$A$1,MATCH("# "&amp;L$2&amp;" Women",Data!$DK:$DK,0)-1,MATCH(MID($A5,3,20)&amp;"/"&amp;$A$2,Data!$1:$1,0)-1)</f>
        <v>1</v>
      </c>
      <c r="M5" s="104">
        <f ca="1">OFFSET(Data!$A$1,MATCH("# "&amp;M$2&amp;" Women",Data!$DK:$DK,0)-1,MATCH(MID($A5,3,20)&amp;"/"&amp;$A$2,Data!$1:$1,0)-1)</f>
        <v>2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7"/>
      <c r="W5" s="228" t="str">
        <f>Data!DK93</f>
        <v>Peter Pichler</v>
      </c>
      <c r="X5" s="230">
        <f>IF(ISERROR(INDEX(Data!$DN:$IS,MATCH($W5,Data!$DK:$DK,0),MATCH(X$1&amp;"/"&amp;$A$2,Data!$DN$1:$IS$1,0)))=TRUE,0,INDEX(Data!$DN:$IS,MATCH($W5,Data!$DK:$DK,0),MATCH(X$1&amp;"/"&amp;$A$2,Data!$DN$1:$IS$1,0)))</f>
        <v>3</v>
      </c>
      <c r="Y5" s="230">
        <f>IF(ISERROR(INDEX(Data!$DN:$IS,MATCH($W5,Data!$DK:$DK,0),MATCH(Y$1&amp;"/"&amp;$A$2,Data!$DN$1:$IS$1,0)))=TRUE,0,INDEX(Data!$DN:$IS,MATCH($W5,Data!$DK:$DK,0),MATCH(Y$1&amp;"/"&amp;$A$2,Data!$DN$1:$IS$1,0)))</f>
        <v>3</v>
      </c>
      <c r="Z5" s="230">
        <f>IF(ISERROR(INDEX(Data!$DN:$IS,MATCH($W5,Data!$DK:$DK,0),MATCH(Z$1&amp;"/"&amp;$A$2,Data!$DN$1:$IS$1,0)))=TRUE,0,INDEX(Data!$DN:$IS,MATCH($W5,Data!$DK:$DK,0),MATCH(Z$1&amp;"/"&amp;$A$2,Data!$DN$1:$IS$1,0)))</f>
        <v>3</v>
      </c>
      <c r="AA5" s="230">
        <f>IF(ISERROR(INDEX(Data!$DN:$IS,MATCH($W5,Data!$DK:$DK,0),MATCH(AA$1&amp;"/"&amp;$A$2,Data!$DN$1:$IS$1,0)))=TRUE,0,INDEX(Data!$DN:$IS,MATCH($W5,Data!$DK:$DK,0),MATCH(AA$1&amp;"/"&amp;$A$2,Data!$DN$1:$IS$1,0)))</f>
        <v>2</v>
      </c>
      <c r="AB5" s="230">
        <f>IF(ISERROR(INDEX(Data!$DN:$IS,MATCH($W5,Data!$DK:$DK,0),MATCH(AB$1&amp;"/"&amp;$A$2,Data!$DN$1:$IS$1,0)))=TRUE,0,INDEX(Data!$DN:$IS,MATCH($W5,Data!$DK:$DK,0),MATCH(AB$1&amp;"/"&amp;$A$2,Data!$DN$1:$IS$1,0)))</f>
        <v>0</v>
      </c>
      <c r="AC5" s="228">
        <f t="array" aca="1" ref="AC5" ca="1">SUMPRODUCT(($X5:$AB5&lt;=AC$2)*($X5:$AB5&gt;0))</f>
        <v>0</v>
      </c>
      <c r="AD5" s="228">
        <f t="shared" ca="1" si="0"/>
        <v>1</v>
      </c>
      <c r="AE5" s="228">
        <f t="shared" ca="1" si="0"/>
        <v>3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>/F</v>
      </c>
      <c r="AL5" s="228" t="str">
        <f t="shared" ca="1" si="6"/>
        <v>/R1/R2/R3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>1497M</v>
      </c>
      <c r="AR5" s="219" t="str">
        <f ca="1">IF(OFFSET($AB5,0,MATCH(A$17,AC$1:AI$1,0))=0,"",OFFSET($AB5,0,MATCH(A$17,AC$1:AI$1,0))&amp;" / "&amp;W5 &amp;" ("&amp;INDEX(Data!DM:DM,MATCH(W5,Data!DK:DK,0))&amp;")")</f>
        <v>1 / Peter Pichler (3)</v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M</v>
      </c>
      <c r="AV5" s="219" t="str">
        <f t="shared" ca="1" si="4"/>
        <v>F</v>
      </c>
      <c r="AW5" s="219" t="str">
        <f t="array" aca="1" ref="AW5" ca="1">INDEX($AR$3:$AR$82,MATCH(LARGE(COUNTIF($AQ$3:$AQ$82,"&lt;"&amp;$AQ$3:$AQ$82),ROWS(AQ$3:AQ5)),COUNTIF($AQ$3:$AQ$82,"&lt;"&amp;$AQ$3:$AQ$82),0))</f>
        <v>2 / Phillip Gould (8)</v>
      </c>
      <c r="AX5" s="374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121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2</v>
      </c>
      <c r="D6" s="101">
        <f ca="1">OFFSET(Data!$A$1,MATCH("# "&amp;D$2&amp;" Men",Data!$DK:$DK,0)-1,MATCH(MID($A6,3,20)&amp;"/"&amp;$A$2,Data!$1:$1,0)-1)</f>
        <v>31</v>
      </c>
      <c r="E6" s="101">
        <f ca="1">OFFSET(Data!$A$1,MATCH("# "&amp;E$2&amp;" Men",Data!$DK:$DK,0)-1,MATCH(MID($A6,3,20)&amp;"/"&amp;$A$2,Data!$1:$1,0)-1)</f>
        <v>16</v>
      </c>
      <c r="F6" s="101">
        <f ca="1">OFFSET(Data!$A$1,MATCH("# "&amp;F$2&amp;" Men",Data!$DK:$DK,0)-1,MATCH(MID($A6,3,20)&amp;"/"&amp;$A$2,Data!$1:$1,0)-1)</f>
        <v>2</v>
      </c>
      <c r="G6" s="101">
        <f ca="1">OFFSET(Data!$A$1,MATCH("# "&amp;G$2&amp;" Men",Data!$DK:$DK,0)-1,MATCH(MID($A6,3,20)&amp;"/"&amp;$A$2,Data!$1:$1,0)-1)</f>
        <v>2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5</v>
      </c>
      <c r="L6" s="104">
        <f ca="1">OFFSET(Data!$A$1,MATCH("# "&amp;L$2&amp;" Women",Data!$DK:$DK,0)-1,MATCH(MID($A6,3,20)&amp;"/"&amp;$A$2,Data!$1:$1,0)-1)</f>
        <v>2</v>
      </c>
      <c r="M6" s="104">
        <f ca="1">OFFSET(Data!$A$1,MATCH("# "&amp;M$2&amp;" Women",Data!$DK:$DK,0)-1,MATCH(MID($A6,3,20)&amp;"/"&amp;$A$2,Data!$1:$1,0)-1)</f>
        <v>1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7"/>
      <c r="W6" s="228" t="str">
        <f>Data!DK94</f>
        <v>Johannes Petz</v>
      </c>
      <c r="X6" s="230">
        <f>IF(ISERROR(INDEX(Data!$DN:$IS,MATCH($W6,Data!$DK:$DK,0),MATCH(X$1&amp;"/"&amp;$A$2,Data!$DN$1:$IS$1,0)))=TRUE,0,INDEX(Data!$DN:$IS,MATCH($W6,Data!$DK:$DK,0),MATCH(X$1&amp;"/"&amp;$A$2,Data!$DN$1:$IS$1,0)))</f>
        <v>3</v>
      </c>
      <c r="Y6" s="230">
        <f>IF(ISERROR(INDEX(Data!$DN:$IS,MATCH($W6,Data!$DK:$DK,0),MATCH(Y$1&amp;"/"&amp;$A$2,Data!$DN$1:$IS$1,0)))=TRUE,0,INDEX(Data!$DN:$IS,MATCH($W6,Data!$DK:$DK,0),MATCH(Y$1&amp;"/"&amp;$A$2,Data!$DN$1:$IS$1,0)))</f>
        <v>3</v>
      </c>
      <c r="Z6" s="230">
        <f>IF(ISERROR(INDEX(Data!$DN:$IS,MATCH($W6,Data!$DK:$DK,0),MATCH(Z$1&amp;"/"&amp;$A$2,Data!$DN$1:$IS$1,0)))=TRUE,0,INDEX(Data!$DN:$IS,MATCH($W6,Data!$DK:$DK,0),MATCH(Z$1&amp;"/"&amp;$A$2,Data!$DN$1:$IS$1,0)))</f>
        <v>3</v>
      </c>
      <c r="AA6" s="230">
        <f>IF(ISERROR(INDEX(Data!$DN:$IS,MATCH($W6,Data!$DK:$DK,0),MATCH(AA$1&amp;"/"&amp;$A$2,Data!$DN$1:$IS$1,0)))=TRUE,0,INDEX(Data!$DN:$IS,MATCH($W6,Data!$DK:$DK,0),MATCH(AA$1&amp;"/"&amp;$A$2,Data!$DN$1:$IS$1,0)))</f>
        <v>3</v>
      </c>
      <c r="AB6" s="230">
        <f>IF(ISERROR(INDEX(Data!$DN:$IS,MATCH($W6,Data!$DK:$DK,0),MATCH(AB$1&amp;"/"&amp;$A$2,Data!$DN$1:$IS$1,0)))=TRUE,0,INDEX(Data!$DN:$IS,MATCH($W6,Data!$DK:$DK,0),MATCH(AB$1&amp;"/"&amp;$A$2,Data!$DN$1:$IS$1,0)))</f>
        <v>0</v>
      </c>
      <c r="AC6" s="228">
        <f t="array" aca="1" ref="AC6" ca="1">SUMPRODUCT(($X6:$AB6&lt;=AC$2)*($X6:$AB6&gt;0))</f>
        <v>0</v>
      </c>
      <c r="AD6" s="228">
        <f t="shared" ca="1" si="0"/>
        <v>0</v>
      </c>
      <c r="AE6" s="228">
        <f t="shared" ca="1" si="0"/>
        <v>4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/>
      </c>
      <c r="AL6" s="228" t="str">
        <f t="shared" ca="1" si="6"/>
        <v>/R1/R2/R3/F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/>
      </c>
      <c r="AR6" s="219" t="str">
        <f ca="1">IF(OFFSET($AB6,0,MATCH(A$17,AC$1:AI$1,0))=0,"",OFFSET($AB6,0,MATCH(A$17,AC$1:AI$1,0))&amp;" / "&amp;W6 &amp;" ("&amp;INDEX(Data!DM:DM,MATCH(W6,Data!DK:DK,0))&amp;")")</f>
        <v/>
      </c>
      <c r="AS6" s="219">
        <f>INDEX(Data!DM:DM,MATCH(W6,Data!DK:DK,0))</f>
        <v>4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/>
      </c>
      <c r="AW6" s="219" t="str">
        <f t="array" aca="1" ref="AW6" ca="1">INDEX($AR$3:$AR$82,MATCH(LARGE(COUNTIF($AQ$3:$AQ$82,"&lt;"&amp;$AQ$3:$AQ$82),ROWS(AQ$3:AQ6)),COUNTIF($AQ$3:$AQ$82,"&lt;"&amp;$AQ$3:$AQ$82),0))</f>
        <v>2 / Benedikt Heiß (17)</v>
      </c>
      <c r="AX6" s="374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122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5</v>
      </c>
      <c r="D7" s="101">
        <f ca="1">OFFSET(Data!$A$1,MATCH("# "&amp;D$2&amp;" Men",Data!$DK:$DK,0)-1,MATCH(MID($A7,3,20)&amp;"/"&amp;$A$2,Data!$1:$1,0)-1)</f>
        <v>20</v>
      </c>
      <c r="E7" s="101">
        <f ca="1">OFFSET(Data!$A$1,MATCH("# "&amp;E$2&amp;" Men",Data!$DK:$DK,0)-1,MATCH(MID($A7,3,20)&amp;"/"&amp;$A$2,Data!$1:$1,0)-1)</f>
        <v>4</v>
      </c>
      <c r="F7" s="101">
        <f ca="1">OFFSET(Data!$A$1,MATCH("# "&amp;F$2&amp;" Men",Data!$DK:$DK,0)-1,MATCH(MID($A7,3,20)&amp;"/"&amp;$A$2,Data!$1:$1,0)-1)</f>
        <v>0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0</v>
      </c>
      <c r="K7" s="104">
        <f ca="1">OFFSET(Data!$A$1,MATCH("# "&amp;K$2&amp;" Women",Data!$DK:$DK,0)-1,MATCH(MID($A7,3,20)&amp;"/"&amp;$A$2,Data!$1:$1,0)-1)</f>
        <v>0</v>
      </c>
      <c r="L7" s="104">
        <f ca="1">OFFSET(Data!$A$1,MATCH("# "&amp;L$2&amp;" Women",Data!$DK:$DK,0)-1,MATCH(MID($A7,3,20)&amp;"/"&amp;$A$2,Data!$1:$1,0)-1)</f>
        <v>3</v>
      </c>
      <c r="M7" s="104">
        <f ca="1">OFFSET(Data!$A$1,MATCH("# "&amp;M$2&amp;" Women",Data!$DK:$DK,0)-1,MATCH(MID($A7,3,20)&amp;"/"&amp;$A$2,Data!$1:$1,0)-1)</f>
        <v>2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7"/>
      <c r="W7" s="228" t="str">
        <f>Data!DK95</f>
        <v>Bernd Wender</v>
      </c>
      <c r="X7" s="230">
        <f>IF(ISERROR(INDEX(Data!$DN:$IS,MATCH($W7,Data!$DK:$DK,0),MATCH(X$1&amp;"/"&amp;$A$2,Data!$DN$1:$IS$1,0)))=TRUE,0,INDEX(Data!$DN:$IS,MATCH($W7,Data!$DK:$DK,0),MATCH(X$1&amp;"/"&amp;$A$2,Data!$DN$1:$IS$1,0)))</f>
        <v>3</v>
      </c>
      <c r="Y7" s="230">
        <f>IF(ISERROR(INDEX(Data!$DN:$IS,MATCH($W7,Data!$DK:$DK,0),MATCH(Y$1&amp;"/"&amp;$A$2,Data!$DN$1:$IS$1,0)))=TRUE,0,INDEX(Data!$DN:$IS,MATCH($W7,Data!$DK:$DK,0),MATCH(Y$1&amp;"/"&amp;$A$2,Data!$DN$1:$IS$1,0)))</f>
        <v>4</v>
      </c>
      <c r="Z7" s="230">
        <f>IF(ISERROR(INDEX(Data!$DN:$IS,MATCH($W7,Data!$DK:$DK,0),MATCH(Z$1&amp;"/"&amp;$A$2,Data!$DN$1:$IS$1,0)))=TRUE,0,INDEX(Data!$DN:$IS,MATCH($W7,Data!$DK:$DK,0),MATCH(Z$1&amp;"/"&amp;$A$2,Data!$DN$1:$IS$1,0)))</f>
        <v>2</v>
      </c>
      <c r="AA7" s="230">
        <f>IF(ISERROR(INDEX(Data!$DN:$IS,MATCH($W7,Data!$DK:$DK,0),MATCH(AA$1&amp;"/"&amp;$A$2,Data!$DN$1:$IS$1,0)))=TRUE,0,INDEX(Data!$DN:$IS,MATCH($W7,Data!$DK:$DK,0),MATCH(AA$1&amp;"/"&amp;$A$2,Data!$DN$1:$IS$1,0)))</f>
        <v>3</v>
      </c>
      <c r="AB7" s="230">
        <f>IF(ISERROR(INDEX(Data!$DN:$IS,MATCH($W7,Data!$DK:$DK,0),MATCH(AB$1&amp;"/"&amp;$A$2,Data!$DN$1:$IS$1,0)))=TRUE,0,INDEX(Data!$DN:$IS,MATCH($W7,Data!$DK:$DK,0),MATCH(AB$1&amp;"/"&amp;$A$2,Data!$DN$1:$IS$1,0)))</f>
        <v>0</v>
      </c>
      <c r="AC7" s="228">
        <f t="array" aca="1" ref="AC7" ca="1">SUMPRODUCT(($X7:$AB7&lt;=AC$2)*($X7:$AB7&gt;0))</f>
        <v>0</v>
      </c>
      <c r="AD7" s="228">
        <f t="shared" ca="1" si="0"/>
        <v>1</v>
      </c>
      <c r="AE7" s="228">
        <f t="shared" ca="1" si="0"/>
        <v>2</v>
      </c>
      <c r="AF7" s="228">
        <f t="shared" ca="1" si="0"/>
        <v>1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>/R3</v>
      </c>
      <c r="AL7" s="228" t="str">
        <f t="shared" ca="1" si="6"/>
        <v>/R1/F</v>
      </c>
      <c r="AM7" s="228" t="str">
        <f t="shared" ca="1" si="7"/>
        <v>/R2</v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>1495M</v>
      </c>
      <c r="AR7" s="219" t="str">
        <f ca="1">IF(OFFSET($AB7,0,MATCH(A$17,AC$1:AI$1,0))=0,"",OFFSET($AB7,0,MATCH(A$17,AC$1:AI$1,0))&amp;" / "&amp;W7 &amp;" ("&amp;INDEX(Data!DM:DM,MATCH(W7,Data!DK:DK,0))&amp;")")</f>
        <v>1 / Bernd Wender (5)</v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M</v>
      </c>
      <c r="AV7" s="219" t="str">
        <f t="shared" ca="1" si="4"/>
        <v>R3</v>
      </c>
      <c r="AW7" s="219" t="str">
        <f t="array" aca="1" ref="AW7" ca="1">INDEX($AR$3:$AR$82,MATCH(LARGE(COUNTIF($AQ$3:$AQ$82,"&lt;"&amp;$AQ$3:$AQ$82),ROWS(AQ$3:AQ7)),COUNTIF($AQ$3:$AQ$82,"&lt;"&amp;$AQ$3:$AQ$82),0))</f>
        <v>1 / Otfried Derschmidt (1)</v>
      </c>
      <c r="AX7" s="374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123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7"/>
      <c r="W8" s="228" t="str">
        <f>Data!DK96</f>
        <v>Karl Seper</v>
      </c>
      <c r="X8" s="230">
        <f>IF(ISERROR(INDEX(Data!$DN:$IS,MATCH($W8,Data!$DK:$DK,0),MATCH(X$1&amp;"/"&amp;$A$2,Data!$DN$1:$IS$1,0)))=TRUE,0,INDEX(Data!$DN:$IS,MATCH($W8,Data!$DK:$DK,0),MATCH(X$1&amp;"/"&amp;$A$2,Data!$DN$1:$IS$1,0)))</f>
        <v>2</v>
      </c>
      <c r="Y8" s="230">
        <f>IF(ISERROR(INDEX(Data!$DN:$IS,MATCH($W8,Data!$DK:$DK,0),MATCH(Y$1&amp;"/"&amp;$A$2,Data!$DN$1:$IS$1,0)))=TRUE,0,INDEX(Data!$DN:$IS,MATCH($W8,Data!$DK:$DK,0),MATCH(Y$1&amp;"/"&amp;$A$2,Data!$DN$1:$IS$1,0)))</f>
        <v>3</v>
      </c>
      <c r="Z8" s="230">
        <f>IF(ISERROR(INDEX(Data!$DN:$IS,MATCH($W8,Data!$DK:$DK,0),MATCH(Z$1&amp;"/"&amp;$A$2,Data!$DN$1:$IS$1,0)))=TRUE,0,INDEX(Data!$DN:$IS,MATCH($W8,Data!$DK:$DK,0),MATCH(Z$1&amp;"/"&amp;$A$2,Data!$DN$1:$IS$1,0)))</f>
        <v>2</v>
      </c>
      <c r="AA8" s="230">
        <f>IF(ISERROR(INDEX(Data!$DN:$IS,MATCH($W8,Data!$DK:$DK,0),MATCH(AA$1&amp;"/"&amp;$A$2,Data!$DN$1:$IS$1,0)))=TRUE,0,INDEX(Data!$DN:$IS,MATCH($W8,Data!$DK:$DK,0),MATCH(AA$1&amp;"/"&amp;$A$2,Data!$DN$1:$IS$1,0)))</f>
        <v>3</v>
      </c>
      <c r="AB8" s="230">
        <f>IF(ISERROR(INDEX(Data!$DN:$IS,MATCH($W8,Data!$DK:$DK,0),MATCH(AB$1&amp;"/"&amp;$A$2,Data!$DN$1:$IS$1,0)))=TRUE,0,INDEX(Data!$DN:$IS,MATCH($W8,Data!$DK:$DK,0),MATCH(AB$1&amp;"/"&amp;$A$2,Data!$DN$1:$IS$1,0)))</f>
        <v>0</v>
      </c>
      <c r="AC8" s="228">
        <f t="array" aca="1" ref="AC8" ca="1">SUMPRODUCT(($X8:$AB8&lt;=AC$2)*($X8:$AB8&gt;0))</f>
        <v>0</v>
      </c>
      <c r="AD8" s="228">
        <f t="shared" ca="1" si="0"/>
        <v>2</v>
      </c>
      <c r="AE8" s="228">
        <f t="shared" ca="1" si="0"/>
        <v>2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>/R1/R3</v>
      </c>
      <c r="AL8" s="228" t="str">
        <f t="shared" ca="1" si="6"/>
        <v>/R2/F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>2494M</v>
      </c>
      <c r="AR8" s="219" t="str">
        <f ca="1">IF(OFFSET($AB8,0,MATCH(A$17,AC$1:AI$1,0))=0,"",OFFSET($AB8,0,MATCH(A$17,AC$1:AI$1,0))&amp;" / "&amp;W8 &amp;" ("&amp;INDEX(Data!DM:DM,MATCH(W8,Data!DK:DK,0))&amp;")")</f>
        <v>2 / Karl Seper (6)</v>
      </c>
      <c r="AS8" s="219">
        <f>INDEX(Data!DM:DM,MATCH(W8,Data!DK:DK,0))</f>
        <v>6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>R1/R3</v>
      </c>
      <c r="AW8" s="219" t="str">
        <f t="array" aca="1" ref="AW8" ca="1">INDEX($AR$3:$AR$82,MATCH(LARGE(COUNTIF($AQ$3:$AQ$82,"&lt;"&amp;$AQ$3:$AQ$82),ROWS(AQ$3:AQ8)),COUNTIF($AQ$3:$AQ$82,"&lt;"&amp;$AQ$3:$AQ$82),0))</f>
        <v>1 / Peter Pichler (3)</v>
      </c>
      <c r="AX8" s="374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124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20</v>
      </c>
      <c r="D9" s="119">
        <f ca="1">OFFSET(Data!$A$1,MATCH("# "&amp;D$2&amp;" Men",Data!$DK:$DK,0)-1,MATCH(MID($A9,3,20)&amp;"/"&amp;$A$2,Data!$1:$1,0)-1)</f>
        <v>125</v>
      </c>
      <c r="E9" s="119">
        <f ca="1">OFFSET(Data!$A$1,MATCH("# "&amp;E$2&amp;" Men",Data!$DK:$DK,0)-1,MATCH(MID($A9,3,20)&amp;"/"&amp;$A$2,Data!$1:$1,0)-1)</f>
        <v>50</v>
      </c>
      <c r="F9" s="119">
        <f ca="1">OFFSET(Data!$A$1,MATCH("# "&amp;F$2&amp;" Men",Data!$DK:$DK,0)-1,MATCH(MID($A9,3,20)&amp;"/"&amp;$A$2,Data!$1:$1,0)-1)</f>
        <v>5</v>
      </c>
      <c r="G9" s="119">
        <f ca="1">OFFSET(Data!$A$1,MATCH("# "&amp;G$2&amp;" Men",Data!$DK:$DK,0)-1,MATCH(MID($A9,3,20)&amp;"/"&amp;$A$2,Data!$1:$1,0)-1)</f>
        <v>3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15</v>
      </c>
      <c r="L9" s="122">
        <f ca="1">OFFSET(Data!$A$1,MATCH("# "&amp;L$2&amp;" Women",Data!$DK:$DK,0)-1,MATCH(MID($A9,3,20)&amp;"/"&amp;$A$2,Data!$1:$1,0)-1)</f>
        <v>9</v>
      </c>
      <c r="M9" s="122">
        <f ca="1">OFFSET(Data!$A$1,MATCH("# "&amp;M$2&amp;" Women",Data!$DK:$DK,0)-1,MATCH(MID($A9,3,20)&amp;"/"&amp;$A$2,Data!$1:$1,0)-1)</f>
        <v>6</v>
      </c>
      <c r="N9" s="122">
        <f ca="1">OFFSET(Data!$A$1,MATCH("# "&amp;N$2&amp;" Women",Data!$DK:$DK,0)-1,MATCH(MID($A9,3,20)&amp;"/"&amp;$A$2,Data!$1:$1,0)-1)</f>
        <v>1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7"/>
      <c r="W9" s="228" t="str">
        <f>Data!DK97</f>
        <v>Jesse Hawkins</v>
      </c>
      <c r="X9" s="230">
        <f>IF(ISERROR(INDEX(Data!$DN:$IS,MATCH($W9,Data!$DK:$DK,0),MATCH(X$1&amp;"/"&amp;$A$2,Data!$DN$1:$IS$1,0)))=TRUE,0,INDEX(Data!$DN:$IS,MATCH($W9,Data!$DK:$DK,0),MATCH(X$1&amp;"/"&amp;$A$2,Data!$DN$1:$IS$1,0)))</f>
        <v>3</v>
      </c>
      <c r="Y9" s="230">
        <f>IF(ISERROR(INDEX(Data!$DN:$IS,MATCH($W9,Data!$DK:$DK,0),MATCH(Y$1&amp;"/"&amp;$A$2,Data!$DN$1:$IS$1,0)))=TRUE,0,INDEX(Data!$DN:$IS,MATCH($W9,Data!$DK:$DK,0),MATCH(Y$1&amp;"/"&amp;$A$2,Data!$DN$1:$IS$1,0)))</f>
        <v>3</v>
      </c>
      <c r="Z9" s="230">
        <f>IF(ISERROR(INDEX(Data!$DN:$IS,MATCH($W9,Data!$DK:$DK,0),MATCH(Z$1&amp;"/"&amp;$A$2,Data!$DN$1:$IS$1,0)))=TRUE,0,INDEX(Data!$DN:$IS,MATCH($W9,Data!$DK:$DK,0),MATCH(Z$1&amp;"/"&amp;$A$2,Data!$DN$1:$IS$1,0)))</f>
        <v>3</v>
      </c>
      <c r="AA9" s="230">
        <f>IF(ISERROR(INDEX(Data!$DN:$IS,MATCH($W9,Data!$DK:$DK,0),MATCH(AA$1&amp;"/"&amp;$A$2,Data!$DN$1:$IS$1,0)))=TRUE,0,INDEX(Data!$DN:$IS,MATCH($W9,Data!$DK:$DK,0),MATCH(AA$1&amp;"/"&amp;$A$2,Data!$DN$1:$IS$1,0)))</f>
        <v>3</v>
      </c>
      <c r="AB9" s="230">
        <f>IF(ISERROR(INDEX(Data!$DN:$IS,MATCH($W9,Data!$DK:$DK,0),MATCH(AB$1&amp;"/"&amp;$A$2,Data!$DN$1:$IS$1,0)))=TRUE,0,INDEX(Data!$DN:$IS,MATCH($W9,Data!$DK:$DK,0),MATCH(AB$1&amp;"/"&amp;$A$2,Data!$DN$1:$IS$1,0)))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4</v>
      </c>
      <c r="AF9" s="228">
        <f t="shared" ca="1" si="11"/>
        <v>0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/R1/R2/R3/F</v>
      </c>
      <c r="AM9" s="228" t="str">
        <f t="shared" ca="1" si="7"/>
        <v/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6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>1 / Bernd Wender (5)</v>
      </c>
      <c r="AX9" s="374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125</v>
      </c>
      <c r="B10" s="124">
        <f ca="1">B4/SUM($B4:$H4)</f>
        <v>0</v>
      </c>
      <c r="C10" s="125">
        <f t="shared" ref="C10:H10" ca="1" si="13">C4/SUM($B4:$H4)</f>
        <v>0.12903225806451613</v>
      </c>
      <c r="D10" s="125">
        <f t="shared" ca="1" si="13"/>
        <v>0.61290322580645162</v>
      </c>
      <c r="E10" s="125">
        <f t="shared" ca="1" si="13"/>
        <v>0.19354838709677419</v>
      </c>
      <c r="F10" s="125">
        <f t="shared" ca="1" si="13"/>
        <v>4.8387096774193547E-2</v>
      </c>
      <c r="G10" s="125">
        <f t="shared" ca="1" si="13"/>
        <v>1.6129032258064516E-2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0.5</v>
      </c>
      <c r="L10" s="128">
        <f t="shared" ca="1" si="15"/>
        <v>0.3</v>
      </c>
      <c r="M10" s="128">
        <f t="shared" ca="1" si="15"/>
        <v>0.1</v>
      </c>
      <c r="N10" s="128">
        <f t="shared" ca="1" si="15"/>
        <v>0.1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7"/>
      <c r="W10" s="228" t="str">
        <f>Data!DK98</f>
        <v>Norbert Eder</v>
      </c>
      <c r="X10" s="230">
        <f>IF(ISERROR(INDEX(Data!$DN:$IS,MATCH($W10,Data!$DK:$DK,0),MATCH(X$1&amp;"/"&amp;$A$2,Data!$DN$1:$IS$1,0)))=TRUE,0,INDEX(Data!$DN:$IS,MATCH($W10,Data!$DK:$DK,0),MATCH(X$1&amp;"/"&amp;$A$2,Data!$DN$1:$IS$1,0)))</f>
        <v>2</v>
      </c>
      <c r="Y10" s="230">
        <f>IF(ISERROR(INDEX(Data!$DN:$IS,MATCH($W10,Data!$DK:$DK,0),MATCH(Y$1&amp;"/"&amp;$A$2,Data!$DN$1:$IS$1,0)))=TRUE,0,INDEX(Data!$DN:$IS,MATCH($W10,Data!$DK:$DK,0),MATCH(Y$1&amp;"/"&amp;$A$2,Data!$DN$1:$IS$1,0)))</f>
        <v>2</v>
      </c>
      <c r="Z10" s="230">
        <f>IF(ISERROR(INDEX(Data!$DN:$IS,MATCH($W10,Data!$DK:$DK,0),MATCH(Z$1&amp;"/"&amp;$A$2,Data!$DN$1:$IS$1,0)))=TRUE,0,INDEX(Data!$DN:$IS,MATCH($W10,Data!$DK:$DK,0),MATCH(Z$1&amp;"/"&amp;$A$2,Data!$DN$1:$IS$1,0)))</f>
        <v>4</v>
      </c>
      <c r="AA10" s="230">
        <f>IF(ISERROR(INDEX(Data!$DN:$IS,MATCH($W10,Data!$DK:$DK,0),MATCH(AA$1&amp;"/"&amp;$A$2,Data!$DN$1:$IS$1,0)))=TRUE,0,INDEX(Data!$DN:$IS,MATCH($W10,Data!$DK:$DK,0),MATCH(AA$1&amp;"/"&amp;$A$2,Data!$DN$1:$IS$1,0)))</f>
        <v>3</v>
      </c>
      <c r="AB10" s="230">
        <f>IF(ISERROR(INDEX(Data!$DN:$IS,MATCH($W10,Data!$DK:$DK,0),MATCH(AB$1&amp;"/"&amp;$A$2,Data!$DN$1:$IS$1,0)))=TRUE,0,INDEX(Data!$DN:$IS,MATCH($W10,Data!$DK:$DK,0),MATCH(AB$1&amp;"/"&amp;$A$2,Data!$DN$1:$IS$1,0)))</f>
        <v>0</v>
      </c>
      <c r="AC10" s="228">
        <f t="array" aca="1" ref="AC10" ca="1">SUMPRODUCT(($X10:$AB10&lt;=AC$2)*($X10:$AB10&gt;0))</f>
        <v>0</v>
      </c>
      <c r="AD10" s="228">
        <f t="shared" ca="1" si="11"/>
        <v>2</v>
      </c>
      <c r="AE10" s="228">
        <f t="shared" ca="1" si="0"/>
        <v>1</v>
      </c>
      <c r="AF10" s="228">
        <f t="shared" ca="1" si="11"/>
        <v>1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>/R1/R2</v>
      </c>
      <c r="AL10" s="228" t="str">
        <f t="shared" ca="1" si="6"/>
        <v>/F</v>
      </c>
      <c r="AM10" s="228" t="str">
        <f t="shared" ca="1" si="7"/>
        <v>/R3</v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>2492M</v>
      </c>
      <c r="AR10" s="219" t="str">
        <f ca="1">IF(OFFSET($AB10,0,MATCH(A$17,AC$1:AI$1,0))=0,"",OFFSET($AB10,0,MATCH(A$17,AC$1:AI$1,0))&amp;" / "&amp;W10 &amp;" ("&amp;INDEX(Data!DM:DM,MATCH(W10,Data!DK:DK,0))&amp;")")</f>
        <v>2 / Norbert Eder (8)</v>
      </c>
      <c r="AS10" s="219">
        <f>INDEX(Data!DM:DM,MATCH(W10,Data!DK:DK,0))</f>
        <v>8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>R1/R2</v>
      </c>
      <c r="AW10" s="219" t="str">
        <f t="array" aca="1" ref="AW10" ca="1">INDEX($AR$3:$AR$82,MATCH(LARGE(COUNTIF($AQ$3:$AQ$82,"&lt;"&amp;$AQ$3:$AQ$82),ROWS(AQ$3:AQ10)),COUNTIF($AQ$3:$AQ$82,"&lt;"&amp;$AQ$3:$AQ$82),0))</f>
        <v>1 / Dani Hatvani (10)</v>
      </c>
      <c r="AX10" s="374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126</v>
      </c>
      <c r="B11" s="106">
        <f t="shared" ref="B11:H11" ca="1" si="17">B5/SUM($B5:$H5)</f>
        <v>0</v>
      </c>
      <c r="C11" s="107">
        <f t="shared" ca="1" si="17"/>
        <v>8.4745762711864403E-2</v>
      </c>
      <c r="D11" s="107">
        <f t="shared" ca="1" si="17"/>
        <v>0.61016949152542377</v>
      </c>
      <c r="E11" s="107">
        <f t="shared" ca="1" si="17"/>
        <v>0.30508474576271188</v>
      </c>
      <c r="F11" s="107">
        <f t="shared" ca="1" si="17"/>
        <v>0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0.625</v>
      </c>
      <c r="L11" s="110">
        <f t="shared" ca="1" si="18"/>
        <v>0.125</v>
      </c>
      <c r="M11" s="110">
        <f t="shared" ca="1" si="18"/>
        <v>0.25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7"/>
      <c r="W11" s="228" t="str">
        <f>Data!DK99</f>
        <v>Phillip Gould</v>
      </c>
      <c r="X11" s="230">
        <f>IF(ISERROR(INDEX(Data!$DN:$IS,MATCH($W11,Data!$DK:$DK,0),MATCH(X$1&amp;"/"&amp;$A$2,Data!$DN$1:$IS$1,0)))=TRUE,0,INDEX(Data!$DN:$IS,MATCH($W11,Data!$DK:$DK,0),MATCH(X$1&amp;"/"&amp;$A$2,Data!$DN$1:$IS$1,0)))</f>
        <v>3</v>
      </c>
      <c r="Y11" s="230">
        <f>IF(ISERROR(INDEX(Data!$DN:$IS,MATCH($W11,Data!$DK:$DK,0),MATCH(Y$1&amp;"/"&amp;$A$2,Data!$DN$1:$IS$1,0)))=TRUE,0,INDEX(Data!$DN:$IS,MATCH($W11,Data!$DK:$DK,0),MATCH(Y$1&amp;"/"&amp;$A$2,Data!$DN$1:$IS$1,0)))</f>
        <v>2</v>
      </c>
      <c r="Z11" s="230">
        <f>IF(ISERROR(INDEX(Data!$DN:$IS,MATCH($W11,Data!$DK:$DK,0),MATCH(Z$1&amp;"/"&amp;$A$2,Data!$DN$1:$IS$1,0)))=TRUE,0,INDEX(Data!$DN:$IS,MATCH($W11,Data!$DK:$DK,0),MATCH(Z$1&amp;"/"&amp;$A$2,Data!$DN$1:$IS$1,0)))</f>
        <v>3</v>
      </c>
      <c r="AA11" s="230">
        <f>IF(ISERROR(INDEX(Data!$DN:$IS,MATCH($W11,Data!$DK:$DK,0),MATCH(AA$1&amp;"/"&amp;$A$2,Data!$DN$1:$IS$1,0)))=TRUE,0,INDEX(Data!$DN:$IS,MATCH($W11,Data!$DK:$DK,0),MATCH(AA$1&amp;"/"&amp;$A$2,Data!$DN$1:$IS$1,0)))</f>
        <v>2</v>
      </c>
      <c r="AB11" s="230">
        <f>IF(ISERROR(INDEX(Data!$DN:$IS,MATCH($W11,Data!$DK:$DK,0),MATCH(AB$1&amp;"/"&amp;$A$2,Data!$DN$1:$IS$1,0)))=TRUE,0,INDEX(Data!$DN:$IS,MATCH($W11,Data!$DK:$DK,0),MATCH(AB$1&amp;"/"&amp;$A$2,Data!$DN$1:$IS$1,0)))</f>
        <v>0</v>
      </c>
      <c r="AC11" s="228">
        <f t="array" aca="1" ref="AC11" ca="1">SUMPRODUCT(($X11:$AB11&lt;=AC$2)*($X11:$AB11&gt;0))</f>
        <v>0</v>
      </c>
      <c r="AD11" s="228">
        <f t="shared" ca="1" si="11"/>
        <v>2</v>
      </c>
      <c r="AE11" s="228">
        <f t="shared" ca="1" si="0"/>
        <v>2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>/R2/F</v>
      </c>
      <c r="AL11" s="228" t="str">
        <f t="shared" ca="1" si="6"/>
        <v>/R1/R3</v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>2491M</v>
      </c>
      <c r="AR11" s="219" t="str">
        <f ca="1">IF(OFFSET($AB11,0,MATCH(A$17,AC$1:AI$1,0))=0,"",OFFSET($AB11,0,MATCH(A$17,AC$1:AI$1,0))&amp;" / "&amp;W11 &amp;" ("&amp;INDEX(Data!DM:DM,MATCH(W11,Data!DK:DK,0))&amp;")")</f>
        <v>2 / Phillip Gould (8)</v>
      </c>
      <c r="AS11" s="219">
        <f>INDEX(Data!DM:DM,MATCH(W11,Data!DK:DK,0))</f>
        <v>8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>R2/F</v>
      </c>
      <c r="AW11" s="219" t="str">
        <f t="array" aca="1" ref="AW11" ca="1">INDEX($AR$3:$AR$82,MATCH(LARGE(COUNTIF($AQ$3:$AQ$82,"&lt;"&amp;$AQ$3:$AQ$82),ROWS(AQ$3:AQ11)),COUNTIF($AQ$3:$AQ$82,"&lt;"&amp;$AQ$3:$AQ$82),0))</f>
        <v>1 / Harald Dehner (13)</v>
      </c>
      <c r="AX11" s="374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127</v>
      </c>
      <c r="B12" s="106">
        <f t="shared" ref="B12:H12" ca="1" si="19">B6/SUM($B6:$H6)</f>
        <v>0</v>
      </c>
      <c r="C12" s="107">
        <f t="shared" ca="1" si="19"/>
        <v>3.7735849056603772E-2</v>
      </c>
      <c r="D12" s="107">
        <f t="shared" ca="1" si="19"/>
        <v>0.58490566037735847</v>
      </c>
      <c r="E12" s="107">
        <f t="shared" ca="1" si="19"/>
        <v>0.30188679245283018</v>
      </c>
      <c r="F12" s="107">
        <f t="shared" ca="1" si="19"/>
        <v>3.7735849056603772E-2</v>
      </c>
      <c r="G12" s="107">
        <f t="shared" ca="1" si="19"/>
        <v>3.7735849056603772E-2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0.625</v>
      </c>
      <c r="L12" s="110">
        <f t="shared" ca="1" si="20"/>
        <v>0.25</v>
      </c>
      <c r="M12" s="110">
        <f t="shared" ca="1" si="20"/>
        <v>0.125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7"/>
      <c r="W12" s="228" t="str">
        <f>Data!DK100</f>
        <v>Dani Hatvani</v>
      </c>
      <c r="X12" s="230">
        <f>IF(ISERROR(INDEX(Data!$DN:$IS,MATCH($W12,Data!$DK:$DK,0),MATCH(X$1&amp;"/"&amp;$A$2,Data!$DN$1:$IS$1,0)))=TRUE,0,INDEX(Data!$DN:$IS,MATCH($W12,Data!$DK:$DK,0),MATCH(X$1&amp;"/"&amp;$A$2,Data!$DN$1:$IS$1,0)))</f>
        <v>3</v>
      </c>
      <c r="Y12" s="230">
        <f>IF(ISERROR(INDEX(Data!$DN:$IS,MATCH($W12,Data!$DK:$DK,0),MATCH(Y$1&amp;"/"&amp;$A$2,Data!$DN$1:$IS$1,0)))=TRUE,0,INDEX(Data!$DN:$IS,MATCH($W12,Data!$DK:$DK,0),MATCH(Y$1&amp;"/"&amp;$A$2,Data!$DN$1:$IS$1,0)))</f>
        <v>2</v>
      </c>
      <c r="Z12" s="230">
        <f>IF(ISERROR(INDEX(Data!$DN:$IS,MATCH($W12,Data!$DK:$DK,0),MATCH(Z$1&amp;"/"&amp;$A$2,Data!$DN$1:$IS$1,0)))=TRUE,0,INDEX(Data!$DN:$IS,MATCH($W12,Data!$DK:$DK,0),MATCH(Z$1&amp;"/"&amp;$A$2,Data!$DN$1:$IS$1,0)))</f>
        <v>3</v>
      </c>
      <c r="AA12" s="230">
        <f>IF(ISERROR(INDEX(Data!$DN:$IS,MATCH($W12,Data!$DK:$DK,0),MATCH(AA$1&amp;"/"&amp;$A$2,Data!$DN$1:$IS$1,0)))=TRUE,0,INDEX(Data!$DN:$IS,MATCH($W12,Data!$DK:$DK,0),MATCH(AA$1&amp;"/"&amp;$A$2,Data!$DN$1:$IS$1,0)))</f>
        <v>3</v>
      </c>
      <c r="AB12" s="230">
        <f>IF(ISERROR(INDEX(Data!$DN:$IS,MATCH($W12,Data!$DK:$DK,0),MATCH(AB$1&amp;"/"&amp;$A$2,Data!$DN$1:$IS$1,0)))=TRUE,0,INDEX(Data!$DN:$IS,MATCH($W12,Data!$DK:$DK,0),MATCH(AB$1&amp;"/"&amp;$A$2,Data!$DN$1:$IS$1,0)))</f>
        <v>0</v>
      </c>
      <c r="AC12" s="228">
        <f t="array" aca="1" ref="AC12" ca="1">SUMPRODUCT(($X12:$AB12&lt;=AC$2)*($X12:$AB12&gt;0))</f>
        <v>0</v>
      </c>
      <c r="AD12" s="228">
        <f t="shared" ca="1" si="11"/>
        <v>1</v>
      </c>
      <c r="AE12" s="228">
        <f t="shared" ca="1" si="0"/>
        <v>3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>/R2</v>
      </c>
      <c r="AL12" s="228" t="str">
        <f t="shared" ca="1" si="6"/>
        <v>/R1/R3/F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>1490M</v>
      </c>
      <c r="AR12" s="219" t="str">
        <f ca="1">IF(OFFSET($AB12,0,MATCH(A$17,AC$1:AI$1,0))=0,"",OFFSET($AB12,0,MATCH(A$17,AC$1:AI$1,0))&amp;" / "&amp;W12 &amp;" ("&amp;INDEX(Data!DM:DM,MATCH(W12,Data!DK:DK,0))&amp;")")</f>
        <v>1 / Dani Hatvani (10)</v>
      </c>
      <c r="AS12" s="219">
        <f>INDEX(Data!DM:DM,MATCH(W12,Data!DK:DK,0))</f>
        <v>10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>R2</v>
      </c>
      <c r="AW12" s="219" t="str">
        <f t="array" aca="1" ref="AW12" ca="1">INDEX($AR$3:$AR$82,MATCH(LARGE(COUNTIF($AQ$3:$AQ$82,"&lt;"&amp;$AQ$3:$AQ$82),ROWS(AQ$3:AQ12)),COUNTIF($AQ$3:$AQ$82,"&lt;"&amp;$AQ$3:$AQ$82),0))</f>
        <v>1 / Til Schönmayr (14)</v>
      </c>
      <c r="AX12" s="374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128</v>
      </c>
      <c r="B13" s="106">
        <f t="shared" ref="B13:H13" ca="1" si="21">B7/SUM($B7:$H7)</f>
        <v>0</v>
      </c>
      <c r="C13" s="107">
        <f t="shared" ca="1" si="21"/>
        <v>0.17241379310344829</v>
      </c>
      <c r="D13" s="107">
        <f t="shared" ca="1" si="21"/>
        <v>0.68965517241379315</v>
      </c>
      <c r="E13" s="107">
        <f t="shared" ca="1" si="21"/>
        <v>0.13793103448275862</v>
      </c>
      <c r="F13" s="107">
        <f t="shared" ca="1" si="21"/>
        <v>0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</v>
      </c>
      <c r="K13" s="110">
        <f t="shared" ca="1" si="22"/>
        <v>0</v>
      </c>
      <c r="L13" s="110">
        <f t="shared" ca="1" si="22"/>
        <v>0.6</v>
      </c>
      <c r="M13" s="110">
        <f t="shared" ca="1" si="22"/>
        <v>0.4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7"/>
      <c r="W13" s="228" t="str">
        <f>Data!DK101</f>
        <v>Harald Neumayr</v>
      </c>
      <c r="X13" s="230">
        <f>IF(ISERROR(INDEX(Data!$DN:$IS,MATCH($W13,Data!$DK:$DK,0),MATCH(X$1&amp;"/"&amp;$A$2,Data!$DN$1:$IS$1,0)))=TRUE,0,INDEX(Data!$DN:$IS,MATCH($W13,Data!$DK:$DK,0),MATCH(X$1&amp;"/"&amp;$A$2,Data!$DN$1:$IS$1,0)))</f>
        <v>4</v>
      </c>
      <c r="Y13" s="230">
        <f>IF(ISERROR(INDEX(Data!$DN:$IS,MATCH($W13,Data!$DK:$DK,0),MATCH(Y$1&amp;"/"&amp;$A$2,Data!$DN$1:$IS$1,0)))=TRUE,0,INDEX(Data!$DN:$IS,MATCH($W13,Data!$DK:$DK,0),MATCH(Y$1&amp;"/"&amp;$A$2,Data!$DN$1:$IS$1,0)))</f>
        <v>3</v>
      </c>
      <c r="Z13" s="230">
        <f>IF(ISERROR(INDEX(Data!$DN:$IS,MATCH($W13,Data!$DK:$DK,0),MATCH(Z$1&amp;"/"&amp;$A$2,Data!$DN$1:$IS$1,0)))=TRUE,0,INDEX(Data!$DN:$IS,MATCH($W13,Data!$DK:$DK,0),MATCH(Z$1&amp;"/"&amp;$A$2,Data!$DN$1:$IS$1,0)))</f>
        <v>3</v>
      </c>
      <c r="AA13" s="230">
        <f>IF(ISERROR(INDEX(Data!$DN:$IS,MATCH($W13,Data!$DK:$DK,0),MATCH(AA$1&amp;"/"&amp;$A$2,Data!$DN$1:$IS$1,0)))=TRUE,0,INDEX(Data!$DN:$IS,MATCH($W13,Data!$DK:$DK,0),MATCH(AA$1&amp;"/"&amp;$A$2,Data!$DN$1:$IS$1,0)))</f>
        <v>3</v>
      </c>
      <c r="AB13" s="230">
        <f>IF(ISERROR(INDEX(Data!$DN:$IS,MATCH($W13,Data!$DK:$DK,0),MATCH(AB$1&amp;"/"&amp;$A$2,Data!$DN$1:$IS$1,0)))=TRUE,0,INDEX(Data!$DN:$IS,MATCH($W13,Data!$DK:$DK,0),MATCH(AB$1&amp;"/"&amp;$A$2,Data!$DN$1:$IS$1,0)))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3</v>
      </c>
      <c r="AF13" s="228">
        <f t="shared" ca="1" si="11"/>
        <v>1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/R2/R3/F</v>
      </c>
      <c r="AM13" s="228" t="str">
        <f t="shared" ca="1" si="7"/>
        <v>/R1</v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11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>1 / Dylan Cooper (19)</v>
      </c>
      <c r="AX13" s="374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129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7"/>
      <c r="W14" s="228" t="str">
        <f>Data!DK102</f>
        <v>Mike Bischof-Horak</v>
      </c>
      <c r="X14" s="230">
        <f>IF(ISERROR(INDEX(Data!$DN:$IS,MATCH($W14,Data!$DK:$DK,0),MATCH(X$1&amp;"/"&amp;$A$2,Data!$DN$1:$IS$1,0)))=TRUE,0,INDEX(Data!$DN:$IS,MATCH($W14,Data!$DK:$DK,0),MATCH(X$1&amp;"/"&amp;$A$2,Data!$DN$1:$IS$1,0)))</f>
        <v>3</v>
      </c>
      <c r="Y14" s="230">
        <f>IF(ISERROR(INDEX(Data!$DN:$IS,MATCH($W14,Data!$DK:$DK,0),MATCH(Y$1&amp;"/"&amp;$A$2,Data!$DN$1:$IS$1,0)))=TRUE,0,INDEX(Data!$DN:$IS,MATCH($W14,Data!$DK:$DK,0),MATCH(Y$1&amp;"/"&amp;$A$2,Data!$DN$1:$IS$1,0)))</f>
        <v>3</v>
      </c>
      <c r="Z14" s="230">
        <f>IF(ISERROR(INDEX(Data!$DN:$IS,MATCH($W14,Data!$DK:$DK,0),MATCH(Z$1&amp;"/"&amp;$A$2,Data!$DN$1:$IS$1,0)))=TRUE,0,INDEX(Data!$DN:$IS,MATCH($W14,Data!$DK:$DK,0),MATCH(Z$1&amp;"/"&amp;$A$2,Data!$DN$1:$IS$1,0)))</f>
        <v>3</v>
      </c>
      <c r="AA14" s="230">
        <f>IF(ISERROR(INDEX(Data!$DN:$IS,MATCH($W14,Data!$DK:$DK,0),MATCH(AA$1&amp;"/"&amp;$A$2,Data!$DN$1:$IS$1,0)))=TRUE,0,INDEX(Data!$DN:$IS,MATCH($W14,Data!$DK:$DK,0),MATCH(AA$1&amp;"/"&amp;$A$2,Data!$DN$1:$IS$1,0)))</f>
        <v>3</v>
      </c>
      <c r="AB14" s="230">
        <f>IF(ISERROR(INDEX(Data!$DN:$IS,MATCH($W14,Data!$DK:$DK,0),MATCH(AB$1&amp;"/"&amp;$A$2,Data!$DN$1:$IS$1,0)))=TRUE,0,INDEX(Data!$DN:$IS,MATCH($W14,Data!$DK:$DK,0),MATCH(AB$1&amp;"/"&amp;$A$2,Data!$DN$1:$IS$1,0)))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4</v>
      </c>
      <c r="AF14" s="228">
        <f t="shared" ca="1" si="11"/>
        <v>0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/R1/R2/R3/F</v>
      </c>
      <c r="AM14" s="228" t="str">
        <f t="shared" ca="1" si="7"/>
        <v/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12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>1 / Martin Gutternigg (21)</v>
      </c>
      <c r="AX14" s="374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130</v>
      </c>
      <c r="B15" s="112">
        <f t="shared" ref="B15:H15" ca="1" si="25">B9/SUM($B9:$H9)</f>
        <v>0</v>
      </c>
      <c r="C15" s="113">
        <f t="shared" ca="1" si="25"/>
        <v>9.8522167487684734E-2</v>
      </c>
      <c r="D15" s="113">
        <f t="shared" ca="1" si="25"/>
        <v>0.61576354679802958</v>
      </c>
      <c r="E15" s="113">
        <f t="shared" ca="1" si="25"/>
        <v>0.24630541871921183</v>
      </c>
      <c r="F15" s="113">
        <f t="shared" ca="1" si="25"/>
        <v>2.4630541871921183E-2</v>
      </c>
      <c r="G15" s="113">
        <f t="shared" ca="1" si="25"/>
        <v>1.4778325123152709E-2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0.4838709677419355</v>
      </c>
      <c r="L15" s="116">
        <f t="shared" ca="1" si="26"/>
        <v>0.29032258064516131</v>
      </c>
      <c r="M15" s="116">
        <f t="shared" ca="1" si="26"/>
        <v>0.19354838709677419</v>
      </c>
      <c r="N15" s="116">
        <f t="shared" ca="1" si="26"/>
        <v>3.2258064516129031E-2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7"/>
      <c r="W15" s="228" t="str">
        <f>Data!DK103</f>
        <v>Harald Dehner</v>
      </c>
      <c r="X15" s="230">
        <f>IF(ISERROR(INDEX(Data!$DN:$IS,MATCH($W15,Data!$DK:$DK,0),MATCH(X$1&amp;"/"&amp;$A$2,Data!$DN$1:$IS$1,0)))=TRUE,0,INDEX(Data!$DN:$IS,MATCH($W15,Data!$DK:$DK,0),MATCH(X$1&amp;"/"&amp;$A$2,Data!$DN$1:$IS$1,0)))</f>
        <v>3</v>
      </c>
      <c r="Y15" s="230">
        <f>IF(ISERROR(INDEX(Data!$DN:$IS,MATCH($W15,Data!$DK:$DK,0),MATCH(Y$1&amp;"/"&amp;$A$2,Data!$DN$1:$IS$1,0)))=TRUE,0,INDEX(Data!$DN:$IS,MATCH($W15,Data!$DK:$DK,0),MATCH(Y$1&amp;"/"&amp;$A$2,Data!$DN$1:$IS$1,0)))</f>
        <v>3</v>
      </c>
      <c r="Z15" s="230">
        <f>IF(ISERROR(INDEX(Data!$DN:$IS,MATCH($W15,Data!$DK:$DK,0),MATCH(Z$1&amp;"/"&amp;$A$2,Data!$DN$1:$IS$1,0)))=TRUE,0,INDEX(Data!$DN:$IS,MATCH($W15,Data!$DK:$DK,0),MATCH(Z$1&amp;"/"&amp;$A$2,Data!$DN$1:$IS$1,0)))</f>
        <v>3</v>
      </c>
      <c r="AA15" s="230">
        <f>IF(ISERROR(INDEX(Data!$DN:$IS,MATCH($W15,Data!$DK:$DK,0),MATCH(AA$1&amp;"/"&amp;$A$2,Data!$DN$1:$IS$1,0)))=TRUE,0,INDEX(Data!$DN:$IS,MATCH($W15,Data!$DK:$DK,0),MATCH(AA$1&amp;"/"&amp;$A$2,Data!$DN$1:$IS$1,0)))</f>
        <v>2</v>
      </c>
      <c r="AB15" s="230">
        <f>IF(ISERROR(INDEX(Data!$DN:$IS,MATCH($W15,Data!$DK:$DK,0),MATCH(AB$1&amp;"/"&amp;$A$2,Data!$DN$1:$IS$1,0)))=TRUE,0,INDEX(Data!$DN:$IS,MATCH($W15,Data!$DK:$DK,0),MATCH(AB$1&amp;"/"&amp;$A$2,Data!$DN$1:$IS$1,0)))</f>
        <v>0</v>
      </c>
      <c r="AC15" s="228">
        <f t="array" aca="1" ref="AC15" ca="1">SUMPRODUCT(($X15:$AB15&lt;=AC$2)*($X15:$AB15&gt;0))</f>
        <v>0</v>
      </c>
      <c r="AD15" s="228">
        <f t="shared" ca="1" si="11"/>
        <v>1</v>
      </c>
      <c r="AE15" s="228">
        <f t="shared" ca="1" si="0"/>
        <v>3</v>
      </c>
      <c r="AF15" s="228">
        <f t="shared" ca="1" si="11"/>
        <v>0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>/F</v>
      </c>
      <c r="AL15" s="228" t="str">
        <f t="shared" ca="1" si="6"/>
        <v>/R1/R2/R3</v>
      </c>
      <c r="AM15" s="228" t="str">
        <f t="shared" ca="1" si="7"/>
        <v/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>1487M</v>
      </c>
      <c r="AR15" s="219" t="str">
        <f ca="1">IF(OFFSET($AB15,0,MATCH(A$17,AC$1:AI$1,0))=0,"",OFFSET($AB15,0,MATCH(A$17,AC$1:AI$1,0))&amp;" / "&amp;W15 &amp;" ("&amp;INDEX(Data!DM:DM,MATCH(W15,Data!DK:DK,0))&amp;")")</f>
        <v>1 / Harald Dehner (13)</v>
      </c>
      <c r="AS15" s="219">
        <f>INDEX(Data!DM:DM,MATCH(W15,Data!DK:DK,0))</f>
        <v>13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>F</v>
      </c>
      <c r="AW15" s="219" t="str">
        <f t="array" aca="1" ref="AW15" ca="1">INDEX($AR$3:$AR$82,MATCH(LARGE(COUNTIF($AQ$3:$AQ$82,"&lt;"&amp;$AQ$3:$AQ$82),ROWS(AQ$3:AQ15)),COUNTIF($AQ$3:$AQ$82,"&lt;"&amp;$AQ$3:$AQ$82),0))</f>
        <v>1 / Benny Zalan (27)</v>
      </c>
      <c r="AX15" s="374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85"/>
      <c r="W16" s="228" t="str">
        <f>Data!DK104</f>
        <v>Til Schönmayr</v>
      </c>
      <c r="X16" s="230">
        <f>IF(ISERROR(INDEX(Data!$DN:$IS,MATCH($W16,Data!$DK:$DK,0),MATCH(X$1&amp;"/"&amp;$A$2,Data!$DN$1:$IS$1,0)))=TRUE,0,INDEX(Data!$DN:$IS,MATCH($W16,Data!$DK:$DK,0),MATCH(X$1&amp;"/"&amp;$A$2,Data!$DN$1:$IS$1,0)))</f>
        <v>2</v>
      </c>
      <c r="Y16" s="230">
        <f>IF(ISERROR(INDEX(Data!$DN:$IS,MATCH($W16,Data!$DK:$DK,0),MATCH(Y$1&amp;"/"&amp;$A$2,Data!$DN$1:$IS$1,0)))=TRUE,0,INDEX(Data!$DN:$IS,MATCH($W16,Data!$DK:$DK,0),MATCH(Y$1&amp;"/"&amp;$A$2,Data!$DN$1:$IS$1,0)))</f>
        <v>4</v>
      </c>
      <c r="Z16" s="230">
        <f>IF(ISERROR(INDEX(Data!$DN:$IS,MATCH($W16,Data!$DK:$DK,0),MATCH(Z$1&amp;"/"&amp;$A$2,Data!$DN$1:$IS$1,0)))=TRUE,0,INDEX(Data!$DN:$IS,MATCH($W16,Data!$DK:$DK,0),MATCH(Z$1&amp;"/"&amp;$A$2,Data!$DN$1:$IS$1,0)))</f>
        <v>3</v>
      </c>
      <c r="AA16" s="230">
        <f>IF(ISERROR(INDEX(Data!$DN:$IS,MATCH($W16,Data!$DK:$DK,0),MATCH(AA$1&amp;"/"&amp;$A$2,Data!$DN$1:$IS$1,0)))=TRUE,0,INDEX(Data!$DN:$IS,MATCH($W16,Data!$DK:$DK,0),MATCH(AA$1&amp;"/"&amp;$A$2,Data!$DN$1:$IS$1,0)))</f>
        <v>3</v>
      </c>
      <c r="AB16" s="230">
        <f>IF(ISERROR(INDEX(Data!$DN:$IS,MATCH($W16,Data!$DK:$DK,0),MATCH(AB$1&amp;"/"&amp;$A$2,Data!$DN$1:$IS$1,0)))=TRUE,0,INDEX(Data!$DN:$IS,MATCH($W16,Data!$DK:$DK,0),MATCH(AB$1&amp;"/"&amp;$A$2,Data!$DN$1:$IS$1,0)))</f>
        <v>0</v>
      </c>
      <c r="AC16" s="228">
        <f t="array" aca="1" ref="AC16" ca="1">SUMPRODUCT(($X16:$AB16&lt;=AC$2)*($X16:$AB16&gt;0))</f>
        <v>0</v>
      </c>
      <c r="AD16" s="228">
        <f t="shared" ca="1" si="11"/>
        <v>1</v>
      </c>
      <c r="AE16" s="228">
        <f t="shared" ca="1" si="0"/>
        <v>2</v>
      </c>
      <c r="AF16" s="228">
        <f t="shared" ca="1" si="11"/>
        <v>1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>/R1</v>
      </c>
      <c r="AL16" s="228" t="str">
        <f t="shared" ca="1" si="6"/>
        <v>/R3/F</v>
      </c>
      <c r="AM16" s="228" t="str">
        <f t="shared" ca="1" si="7"/>
        <v>/R2</v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>1486M</v>
      </c>
      <c r="AR16" s="219" t="str">
        <f ca="1">IF(OFFSET($AB16,0,MATCH(A$17,AC$1:AI$1,0))=0,"",OFFSET($AB16,0,MATCH(A$17,AC$1:AI$1,0))&amp;" / "&amp;W16 &amp;" ("&amp;INDEX(Data!DM:DM,MATCH(W16,Data!DK:DK,0))&amp;")")</f>
        <v>1 / Til Schönmayr (14)</v>
      </c>
      <c r="AS16" s="219">
        <f>INDEX(Data!DM:DM,MATCH(W16,Data!DK:DK,0))</f>
        <v>14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>R1</v>
      </c>
      <c r="AW16" s="219" t="str">
        <f t="array" aca="1" ref="AW16" ca="1">INDEX($AR$3:$AR$82,MATCH(LARGE(COUNTIF($AQ$3:$AQ$82,"&lt;"&amp;$AQ$3:$AQ$82),ROWS(AQ$3:AQ16)),COUNTIF($AQ$3:$AQ$82,"&lt;"&amp;$AQ$3:$AQ$82),0))</f>
        <v>1 / Thorsten Hasawenth (39)</v>
      </c>
      <c r="AX16" s="374"/>
    </row>
    <row r="17" spans="1:49" ht="15" customHeight="1" thickBot="1" x14ac:dyDescent="0.3">
      <c r="A17" s="406" t="s">
        <v>50</v>
      </c>
      <c r="B17" s="407"/>
      <c r="C17" s="407"/>
      <c r="D17" s="407"/>
      <c r="E17" s="40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David Wojak</v>
      </c>
      <c r="X17" s="230">
        <f>IF(ISERROR(INDEX(Data!$DN:$IS,MATCH($W17,Data!$DK:$DK,0),MATCH(X$1&amp;"/"&amp;$A$2,Data!$DN$1:$IS$1,0)))=TRUE,0,INDEX(Data!$DN:$IS,MATCH($W17,Data!$DK:$DK,0),MATCH(X$1&amp;"/"&amp;$A$2,Data!$DN$1:$IS$1,0)))</f>
        <v>3</v>
      </c>
      <c r="Y17" s="230">
        <f>IF(ISERROR(INDEX(Data!$DN:$IS,MATCH($W17,Data!$DK:$DK,0),MATCH(Y$1&amp;"/"&amp;$A$2,Data!$DN$1:$IS$1,0)))=TRUE,0,INDEX(Data!$DN:$IS,MATCH($W17,Data!$DK:$DK,0),MATCH(Y$1&amp;"/"&amp;$A$2,Data!$DN$1:$IS$1,0)))</f>
        <v>4</v>
      </c>
      <c r="Z17" s="230">
        <f>IF(ISERROR(INDEX(Data!$DN:$IS,MATCH($W17,Data!$DK:$DK,0),MATCH(Z$1&amp;"/"&amp;$A$2,Data!$DN$1:$IS$1,0)))=TRUE,0,INDEX(Data!$DN:$IS,MATCH($W17,Data!$DK:$DK,0),MATCH(Z$1&amp;"/"&amp;$A$2,Data!$DN$1:$IS$1,0)))</f>
        <v>3</v>
      </c>
      <c r="AA17" s="230">
        <f>IF(ISERROR(INDEX(Data!$DN:$IS,MATCH($W17,Data!$DK:$DK,0),MATCH(AA$1&amp;"/"&amp;$A$2,Data!$DN$1:$IS$1,0)))=TRUE,0,INDEX(Data!$DN:$IS,MATCH($W17,Data!$DK:$DK,0),MATCH(AA$1&amp;"/"&amp;$A$2,Data!$DN$1:$IS$1,0)))</f>
        <v>3</v>
      </c>
      <c r="AB17" s="230">
        <f>IF(ISERROR(INDEX(Data!$DN:$IS,MATCH($W17,Data!$DK:$DK,0),MATCH(AB$1&amp;"/"&amp;$A$2,Data!$DN$1:$IS$1,0)))=TRUE,0,INDEX(Data!$DN:$IS,MATCH($W17,Data!$DK:$DK,0),MATCH(AB$1&amp;"/"&amp;$A$2,Data!$DN$1:$IS$1,0)))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3</v>
      </c>
      <c r="AF17" s="228">
        <f t="shared" ca="1" si="11"/>
        <v>1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/R1/R3/F</v>
      </c>
      <c r="AM17" s="228" t="str">
        <f t="shared" ca="1" si="7"/>
        <v>/R2</v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15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>1 / Werner Mooshammer (NF)</v>
      </c>
    </row>
    <row r="18" spans="1:49" ht="15" customHeight="1" x14ac:dyDescent="0.25">
      <c r="A18" s="290" t="s">
        <v>194</v>
      </c>
      <c r="B18" s="291"/>
      <c r="C18" s="291"/>
      <c r="D18" s="409" t="s">
        <v>195</v>
      </c>
      <c r="E18" s="410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Daniel Maier</v>
      </c>
      <c r="X18" s="230">
        <f>IF(ISERROR(INDEX(Data!$DN:$IS,MATCH($W18,Data!$DK:$DK,0),MATCH(X$1&amp;"/"&amp;$A$2,Data!$DN$1:$IS$1,0)))=TRUE,0,INDEX(Data!$DN:$IS,MATCH($W18,Data!$DK:$DK,0),MATCH(X$1&amp;"/"&amp;$A$2,Data!$DN$1:$IS$1,0)))</f>
        <v>3</v>
      </c>
      <c r="Y18" s="230">
        <f>IF(ISERROR(INDEX(Data!$DN:$IS,MATCH($W18,Data!$DK:$DK,0),MATCH(Y$1&amp;"/"&amp;$A$2,Data!$DN$1:$IS$1,0)))=TRUE,0,INDEX(Data!$DN:$IS,MATCH($W18,Data!$DK:$DK,0),MATCH(Y$1&amp;"/"&amp;$A$2,Data!$DN$1:$IS$1,0)))</f>
        <v>3</v>
      </c>
      <c r="Z18" s="230">
        <f>IF(ISERROR(INDEX(Data!$DN:$IS,MATCH($W18,Data!$DK:$DK,0),MATCH(Z$1&amp;"/"&amp;$A$2,Data!$DN$1:$IS$1,0)))=TRUE,0,INDEX(Data!$DN:$IS,MATCH($W18,Data!$DK:$DK,0),MATCH(Z$1&amp;"/"&amp;$A$2,Data!$DN$1:$IS$1,0)))</f>
        <v>3</v>
      </c>
      <c r="AA18" s="230">
        <f>IF(ISERROR(INDEX(Data!$DN:$IS,MATCH($W18,Data!$DK:$DK,0),MATCH(AA$1&amp;"/"&amp;$A$2,Data!$DN$1:$IS$1,0)))=TRUE,0,INDEX(Data!$DN:$IS,MATCH($W18,Data!$DK:$DK,0),MATCH(AA$1&amp;"/"&amp;$A$2,Data!$DN$1:$IS$1,0)))</f>
        <v>3</v>
      </c>
      <c r="AB18" s="230">
        <f>IF(ISERROR(INDEX(Data!$DN:$IS,MATCH($W18,Data!$DK:$DK,0),MATCH(AB$1&amp;"/"&amp;$A$2,Data!$DN$1:$IS$1,0)))=TRUE,0,INDEX(Data!$DN:$IS,MATCH($W18,Data!$DK:$DK,0),MATCH(AB$1&amp;"/"&amp;$A$2,Data!$DN$1:$IS$1,0)))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4</v>
      </c>
      <c r="AF18" s="228">
        <f t="shared" ca="1" si="11"/>
        <v>0</v>
      </c>
      <c r="AG18" s="228">
        <f t="shared" ca="1" si="11"/>
        <v>0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/R1/R2/R3/F</v>
      </c>
      <c r="AM18" s="228" t="str">
        <f t="shared" ca="1" si="7"/>
        <v/>
      </c>
      <c r="AN18" s="228" t="str">
        <f t="shared" ca="1" si="8"/>
        <v/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15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>1 / Johannes Hielfer (NF)</v>
      </c>
    </row>
    <row r="19" spans="1:49" ht="15" customHeight="1" x14ac:dyDescent="0.25">
      <c r="A19" s="292" t="str">
        <f ca="1">AW3</f>
        <v>2 / Karl Seper (6)</v>
      </c>
      <c r="B19" s="293"/>
      <c r="C19" s="294"/>
      <c r="D19" s="404" t="str">
        <f t="shared" ref="D19:D50" ca="1" si="27">INDEX(AV:AV,MATCH(A19,AR:AR,0))</f>
        <v>R1/R3</v>
      </c>
      <c r="E19" s="405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Benedikt Heiß</v>
      </c>
      <c r="X19" s="230">
        <f>IF(ISERROR(INDEX(Data!$DN:$IS,MATCH($W19,Data!$DK:$DK,0),MATCH(X$1&amp;"/"&amp;$A$2,Data!$DN$1:$IS$1,0)))=TRUE,0,INDEX(Data!$DN:$IS,MATCH($W19,Data!$DK:$DK,0),MATCH(X$1&amp;"/"&amp;$A$2,Data!$DN$1:$IS$1,0)))</f>
        <v>2</v>
      </c>
      <c r="Y19" s="230">
        <f>IF(ISERROR(INDEX(Data!$DN:$IS,MATCH($W19,Data!$DK:$DK,0),MATCH(Y$1&amp;"/"&amp;$A$2,Data!$DN$1:$IS$1,0)))=TRUE,0,INDEX(Data!$DN:$IS,MATCH($W19,Data!$DK:$DK,0),MATCH(Y$1&amp;"/"&amp;$A$2,Data!$DN$1:$IS$1,0)))</f>
        <v>3</v>
      </c>
      <c r="Z19" s="230">
        <f>IF(ISERROR(INDEX(Data!$DN:$IS,MATCH($W19,Data!$DK:$DK,0),MATCH(Z$1&amp;"/"&amp;$A$2,Data!$DN$1:$IS$1,0)))=TRUE,0,INDEX(Data!$DN:$IS,MATCH($W19,Data!$DK:$DK,0),MATCH(Z$1&amp;"/"&amp;$A$2,Data!$DN$1:$IS$1,0)))</f>
        <v>3</v>
      </c>
      <c r="AA19" s="230">
        <f>IF(ISERROR(INDEX(Data!$DN:$IS,MATCH($W19,Data!$DK:$DK,0),MATCH(AA$1&amp;"/"&amp;$A$2,Data!$DN$1:$IS$1,0)))=TRUE,0,INDEX(Data!$DN:$IS,MATCH($W19,Data!$DK:$DK,0),MATCH(AA$1&amp;"/"&amp;$A$2,Data!$DN$1:$IS$1,0)))</f>
        <v>2</v>
      </c>
      <c r="AB19" s="230">
        <f>IF(ISERROR(INDEX(Data!$DN:$IS,MATCH($W19,Data!$DK:$DK,0),MATCH(AB$1&amp;"/"&amp;$A$2,Data!$DN$1:$IS$1,0)))=TRUE,0,INDEX(Data!$DN:$IS,MATCH($W19,Data!$DK:$DK,0),MATCH(AB$1&amp;"/"&amp;$A$2,Data!$DN$1:$IS$1,0)))</f>
        <v>0</v>
      </c>
      <c r="AC19" s="228">
        <f t="array" aca="1" ref="AC19" ca="1">SUMPRODUCT(($X19:$AB19&lt;=AC$2)*($X19:$AB19&gt;0))</f>
        <v>0</v>
      </c>
      <c r="AD19" s="228">
        <f t="shared" ca="1" si="11"/>
        <v>2</v>
      </c>
      <c r="AE19" s="228">
        <f t="shared" ca="1" si="11"/>
        <v>2</v>
      </c>
      <c r="AF19" s="228">
        <f t="shared" ca="1" si="11"/>
        <v>0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>/R1/F</v>
      </c>
      <c r="AL19" s="228" t="str">
        <f t="shared" ca="1" si="6"/>
        <v>/R2/R3</v>
      </c>
      <c r="AM19" s="228" t="str">
        <f t="shared" ca="1" si="7"/>
        <v/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>2483M</v>
      </c>
      <c r="AR19" s="219" t="str">
        <f ca="1">IF(OFFSET($AB19,0,MATCH(A$17,AC$1:AI$1,0))=0,"",OFFSET($AB19,0,MATCH(A$17,AC$1:AI$1,0))&amp;" / "&amp;W19 &amp;" ("&amp;INDEX(Data!DM:DM,MATCH(W19,Data!DK:DK,0))&amp;")")</f>
        <v>2 / Benedikt Heiß (17)</v>
      </c>
      <c r="AS19" s="219">
        <f>INDEX(Data!DM:DM,MATCH(W19,Data!DK:DK,0))</f>
        <v>17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>R1/F</v>
      </c>
      <c r="AW19" s="219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2" t="str">
        <f ca="1">AW4</f>
        <v>2 / Norbert Eder (8)</v>
      </c>
      <c r="B20" s="293"/>
      <c r="C20" s="294"/>
      <c r="D20" s="404" t="str">
        <f t="shared" ca="1" si="27"/>
        <v>R1/R2</v>
      </c>
      <c r="E20" s="405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Mike Kalcher</v>
      </c>
      <c r="X20" s="230">
        <f>IF(ISERROR(INDEX(Data!$DN:$IS,MATCH($W20,Data!$DK:$DK,0),MATCH(X$1&amp;"/"&amp;$A$2,Data!$DN$1:$IS$1,0)))=TRUE,0,INDEX(Data!$DN:$IS,MATCH($W20,Data!$DK:$DK,0),MATCH(X$1&amp;"/"&amp;$A$2,Data!$DN$1:$IS$1,0)))</f>
        <v>4</v>
      </c>
      <c r="Y20" s="230">
        <f>IF(ISERROR(INDEX(Data!$DN:$IS,MATCH($W20,Data!$DK:$DK,0),MATCH(Y$1&amp;"/"&amp;$A$2,Data!$DN$1:$IS$1,0)))=TRUE,0,INDEX(Data!$DN:$IS,MATCH($W20,Data!$DK:$DK,0),MATCH(Y$1&amp;"/"&amp;$A$2,Data!$DN$1:$IS$1,0)))</f>
        <v>3</v>
      </c>
      <c r="Z20" s="230">
        <f>IF(ISERROR(INDEX(Data!$DN:$IS,MATCH($W20,Data!$DK:$DK,0),MATCH(Z$1&amp;"/"&amp;$A$2,Data!$DN$1:$IS$1,0)))=TRUE,0,INDEX(Data!$DN:$IS,MATCH($W20,Data!$DK:$DK,0),MATCH(Z$1&amp;"/"&amp;$A$2,Data!$DN$1:$IS$1,0)))</f>
        <v>3</v>
      </c>
      <c r="AA20" s="230">
        <f>IF(ISERROR(INDEX(Data!$DN:$IS,MATCH($W20,Data!$DK:$DK,0),MATCH(AA$1&amp;"/"&amp;$A$2,Data!$DN$1:$IS$1,0)))=TRUE,0,INDEX(Data!$DN:$IS,MATCH($W20,Data!$DK:$DK,0),MATCH(AA$1&amp;"/"&amp;$A$2,Data!$DN$1:$IS$1,0)))</f>
        <v>3</v>
      </c>
      <c r="AB20" s="230">
        <f>IF(ISERROR(INDEX(Data!$DN:$IS,MATCH($W20,Data!$DK:$DK,0),MATCH(AB$1&amp;"/"&amp;$A$2,Data!$DN$1:$IS$1,0)))=TRUE,0,INDEX(Data!$DN:$IS,MATCH($W20,Data!$DK:$DK,0),MATCH(AB$1&amp;"/"&amp;$A$2,Data!$DN$1:$IS$1,0)))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3</v>
      </c>
      <c r="AF20" s="228">
        <f t="shared" ca="1" si="11"/>
        <v>1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/R2/R3/F</v>
      </c>
      <c r="AM20" s="228" t="str">
        <f t="shared" ca="1" si="7"/>
        <v>/R1</v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18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2" t="str">
        <f ca="1">AW5</f>
        <v>2 / Phillip Gould (8)</v>
      </c>
      <c r="B21" s="293"/>
      <c r="C21" s="294"/>
      <c r="D21" s="404" t="str">
        <f t="shared" ca="1" si="27"/>
        <v>R2/F</v>
      </c>
      <c r="E21" s="405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Dylan Cooper</v>
      </c>
      <c r="X21" s="230">
        <f>IF(ISERROR(INDEX(Data!$DN:$IS,MATCH($W21,Data!$DK:$DK,0),MATCH(X$1&amp;"/"&amp;$A$2,Data!$DN$1:$IS$1,0)))=TRUE,0,INDEX(Data!$DN:$IS,MATCH($W21,Data!$DK:$DK,0),MATCH(X$1&amp;"/"&amp;$A$2,Data!$DN$1:$IS$1,0)))</f>
        <v>2</v>
      </c>
      <c r="Y21" s="230">
        <f>IF(ISERROR(INDEX(Data!$DN:$IS,MATCH($W21,Data!$DK:$DK,0),MATCH(Y$1&amp;"/"&amp;$A$2,Data!$DN$1:$IS$1,0)))=TRUE,0,INDEX(Data!$DN:$IS,MATCH($W21,Data!$DK:$DK,0),MATCH(Y$1&amp;"/"&amp;$A$2,Data!$DN$1:$IS$1,0)))</f>
        <v>3</v>
      </c>
      <c r="Z21" s="230">
        <f>IF(ISERROR(INDEX(Data!$DN:$IS,MATCH($W21,Data!$DK:$DK,0),MATCH(Z$1&amp;"/"&amp;$A$2,Data!$DN$1:$IS$1,0)))=TRUE,0,INDEX(Data!$DN:$IS,MATCH($W21,Data!$DK:$DK,0),MATCH(Z$1&amp;"/"&amp;$A$2,Data!$DN$1:$IS$1,0)))</f>
        <v>4</v>
      </c>
      <c r="AA21" s="230">
        <f>IF(ISERROR(INDEX(Data!$DN:$IS,MATCH($W21,Data!$DK:$DK,0),MATCH(AA$1&amp;"/"&amp;$A$2,Data!$DN$1:$IS$1,0)))=TRUE,0,INDEX(Data!$DN:$IS,MATCH($W21,Data!$DK:$DK,0),MATCH(AA$1&amp;"/"&amp;$A$2,Data!$DN$1:$IS$1,0)))</f>
        <v>3</v>
      </c>
      <c r="AB21" s="230">
        <f>IF(ISERROR(INDEX(Data!$DN:$IS,MATCH($W21,Data!$DK:$DK,0),MATCH(AB$1&amp;"/"&amp;$A$2,Data!$DN$1:$IS$1,0)))=TRUE,0,INDEX(Data!$DN:$IS,MATCH($W21,Data!$DK:$DK,0),MATCH(AB$1&amp;"/"&amp;$A$2,Data!$DN$1:$IS$1,0)))</f>
        <v>0</v>
      </c>
      <c r="AC21" s="228">
        <f t="array" aca="1" ref="AC21" ca="1">SUMPRODUCT(($X21:$AB21&lt;=AC$2)*($X21:$AB21&gt;0))</f>
        <v>0</v>
      </c>
      <c r="AD21" s="228">
        <f t="shared" ca="1" si="11"/>
        <v>1</v>
      </c>
      <c r="AE21" s="228">
        <f t="shared" ca="1" si="11"/>
        <v>2</v>
      </c>
      <c r="AF21" s="228">
        <f t="shared" ca="1" si="11"/>
        <v>1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>/R1</v>
      </c>
      <c r="AL21" s="228" t="str">
        <f t="shared" ca="1" si="6"/>
        <v>/R2/F</v>
      </c>
      <c r="AM21" s="228" t="str">
        <f t="shared" ca="1" si="7"/>
        <v>/R3</v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>1481M</v>
      </c>
      <c r="AR21" s="219" t="str">
        <f ca="1">IF(OFFSET($AB21,0,MATCH(A$17,AC$1:AI$1,0))=0,"",OFFSET($AB21,0,MATCH(A$17,AC$1:AI$1,0))&amp;" / "&amp;W21 &amp;" ("&amp;INDEX(Data!DM:DM,MATCH(W21,Data!DK:DK,0))&amp;")")</f>
        <v>1 / Dylan Cooper (19)</v>
      </c>
      <c r="AS21" s="219">
        <f>INDEX(Data!DM:DM,MATCH(W21,Data!DK:DK,0))</f>
        <v>19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>R1</v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2" t="str">
        <f t="shared" ref="A22:A85" ca="1" si="29">AW6</f>
        <v>2 / Benedikt Heiß (17)</v>
      </c>
      <c r="B22" s="293"/>
      <c r="C22" s="294"/>
      <c r="D22" s="404" t="str">
        <f t="shared" ca="1" si="27"/>
        <v>R1/F</v>
      </c>
      <c r="E22" s="405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Bernd Kolmanz</v>
      </c>
      <c r="X22" s="230">
        <f>IF(ISERROR(INDEX(Data!$DN:$IS,MATCH($W22,Data!$DK:$DK,0),MATCH(X$1&amp;"/"&amp;$A$2,Data!$DN$1:$IS$1,0)))=TRUE,0,INDEX(Data!$DN:$IS,MATCH($W22,Data!$DK:$DK,0),MATCH(X$1&amp;"/"&amp;$A$2,Data!$DN$1:$IS$1,0)))</f>
        <v>3</v>
      </c>
      <c r="Y22" s="230">
        <f>IF(ISERROR(INDEX(Data!$DN:$IS,MATCH($W22,Data!$DK:$DK,0),MATCH(Y$1&amp;"/"&amp;$A$2,Data!$DN$1:$IS$1,0)))=TRUE,0,INDEX(Data!$DN:$IS,MATCH($W22,Data!$DK:$DK,0),MATCH(Y$1&amp;"/"&amp;$A$2,Data!$DN$1:$IS$1,0)))</f>
        <v>3</v>
      </c>
      <c r="Z22" s="230">
        <f>IF(ISERROR(INDEX(Data!$DN:$IS,MATCH($W22,Data!$DK:$DK,0),MATCH(Z$1&amp;"/"&amp;$A$2,Data!$DN$1:$IS$1,0)))=TRUE,0,INDEX(Data!$DN:$IS,MATCH($W22,Data!$DK:$DK,0),MATCH(Z$1&amp;"/"&amp;$A$2,Data!$DN$1:$IS$1,0)))</f>
        <v>4</v>
      </c>
      <c r="AA22" s="230">
        <f>IF(ISERROR(INDEX(Data!$DN:$IS,MATCH($W22,Data!$DK:$DK,0),MATCH(AA$1&amp;"/"&amp;$A$2,Data!$DN$1:$IS$1,0)))=TRUE,0,INDEX(Data!$DN:$IS,MATCH($W22,Data!$DK:$DK,0),MATCH(AA$1&amp;"/"&amp;$A$2,Data!$DN$1:$IS$1,0)))</f>
        <v>3</v>
      </c>
      <c r="AB22" s="230">
        <f>IF(ISERROR(INDEX(Data!$DN:$IS,MATCH($W22,Data!$DK:$DK,0),MATCH(AB$1&amp;"/"&amp;$A$2,Data!$DN$1:$IS$1,0)))=TRUE,0,INDEX(Data!$DN:$IS,MATCH($W22,Data!$DK:$DK,0),MATCH(AB$1&amp;"/"&amp;$A$2,Data!$DN$1:$IS$1,0)))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3</v>
      </c>
      <c r="AF22" s="228">
        <f t="shared" ca="1" si="11"/>
        <v>1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/R1/R2/F</v>
      </c>
      <c r="AM22" s="228" t="str">
        <f t="shared" ca="1" si="7"/>
        <v>/R3</v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19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2" t="str">
        <f t="shared" ca="1" si="29"/>
        <v>1 / Otfried Derschmidt (1)</v>
      </c>
      <c r="B23" s="293"/>
      <c r="C23" s="294"/>
      <c r="D23" s="404" t="str">
        <f t="shared" ca="1" si="27"/>
        <v>F</v>
      </c>
      <c r="E23" s="405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Martin Gutternigg</v>
      </c>
      <c r="X23" s="230">
        <f>IF(ISERROR(INDEX(Data!$DN:$IS,MATCH($W23,Data!$DK:$DK,0),MATCH(X$1&amp;"/"&amp;$A$2,Data!$DN$1:$IS$1,0)))=TRUE,0,INDEX(Data!$DN:$IS,MATCH($W23,Data!$DK:$DK,0),MATCH(X$1&amp;"/"&amp;$A$2,Data!$DN$1:$IS$1,0)))</f>
        <v>2</v>
      </c>
      <c r="Y23" s="230">
        <f>IF(ISERROR(INDEX(Data!$DN:$IS,MATCH($W23,Data!$DK:$DK,0),MATCH(Y$1&amp;"/"&amp;$A$2,Data!$DN$1:$IS$1,0)))=TRUE,0,INDEX(Data!$DN:$IS,MATCH($W23,Data!$DK:$DK,0),MATCH(Y$1&amp;"/"&amp;$A$2,Data!$DN$1:$IS$1,0)))</f>
        <v>3</v>
      </c>
      <c r="Z23" s="230">
        <f>IF(ISERROR(INDEX(Data!$DN:$IS,MATCH($W23,Data!$DK:$DK,0),MATCH(Z$1&amp;"/"&amp;$A$2,Data!$DN$1:$IS$1,0)))=TRUE,0,INDEX(Data!$DN:$IS,MATCH($W23,Data!$DK:$DK,0),MATCH(Z$1&amp;"/"&amp;$A$2,Data!$DN$1:$IS$1,0)))</f>
        <v>3</v>
      </c>
      <c r="AA23" s="230">
        <f>IF(ISERROR(INDEX(Data!$DN:$IS,MATCH($W23,Data!$DK:$DK,0),MATCH(AA$1&amp;"/"&amp;$A$2,Data!$DN$1:$IS$1,0)))=TRUE,0,INDEX(Data!$DN:$IS,MATCH($W23,Data!$DK:$DK,0),MATCH(AA$1&amp;"/"&amp;$A$2,Data!$DN$1:$IS$1,0)))</f>
        <v>4</v>
      </c>
      <c r="AB23" s="230">
        <f>IF(ISERROR(INDEX(Data!$DN:$IS,MATCH($W23,Data!$DK:$DK,0),MATCH(AB$1&amp;"/"&amp;$A$2,Data!$DN$1:$IS$1,0)))=TRUE,0,INDEX(Data!$DN:$IS,MATCH($W23,Data!$DK:$DK,0),MATCH(AB$1&amp;"/"&amp;$A$2,Data!$DN$1:$IS$1,0)))</f>
        <v>0</v>
      </c>
      <c r="AC23" s="228">
        <f t="array" aca="1" ref="AC23" ca="1">SUMPRODUCT(($X23:$AB23&lt;=AC$2)*($X23:$AB23&gt;0))</f>
        <v>0</v>
      </c>
      <c r="AD23" s="228">
        <f t="shared" ca="1" si="11"/>
        <v>1</v>
      </c>
      <c r="AE23" s="228">
        <f t="shared" ca="1" si="11"/>
        <v>2</v>
      </c>
      <c r="AF23" s="228">
        <f t="shared" ca="1" si="11"/>
        <v>1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>/R1</v>
      </c>
      <c r="AL23" s="228" t="str">
        <f t="shared" ca="1" si="6"/>
        <v>/R2/R3</v>
      </c>
      <c r="AM23" s="228" t="str">
        <f t="shared" ca="1" si="7"/>
        <v>/F</v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>1479M</v>
      </c>
      <c r="AR23" s="219" t="str">
        <f ca="1">IF(OFFSET($AB23,0,MATCH(A$17,AC$1:AI$1,0))=0,"",OFFSET($AB23,0,MATCH(A$17,AC$1:AI$1,0))&amp;" / "&amp;W23 &amp;" ("&amp;INDEX(Data!DM:DM,MATCH(W23,Data!DK:DK,0))&amp;")")</f>
        <v>1 / Martin Gutternigg (21)</v>
      </c>
      <c r="AS23" s="219">
        <f>INDEX(Data!DM:DM,MATCH(W23,Data!DK:DK,0))</f>
        <v>21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>R1</v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2" t="str">
        <f t="shared" ca="1" si="29"/>
        <v>1 / Peter Pichler (3)</v>
      </c>
      <c r="B24" s="293"/>
      <c r="C24" s="294"/>
      <c r="D24" s="404" t="str">
        <f t="shared" ca="1" si="27"/>
        <v>F</v>
      </c>
      <c r="E24" s="405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Eric Osterwinter</v>
      </c>
      <c r="X24" s="230">
        <f>IF(ISERROR(INDEX(Data!$DN:$IS,MATCH($W24,Data!$DK:$DK,0),MATCH(X$1&amp;"/"&amp;$A$2,Data!$DN$1:$IS$1,0)))=TRUE,0,INDEX(Data!$DN:$IS,MATCH($W24,Data!$DK:$DK,0),MATCH(X$1&amp;"/"&amp;$A$2,Data!$DN$1:$IS$1,0)))</f>
        <v>3</v>
      </c>
      <c r="Y24" s="230">
        <f>IF(ISERROR(INDEX(Data!$DN:$IS,MATCH($W24,Data!$DK:$DK,0),MATCH(Y$1&amp;"/"&amp;$A$2,Data!$DN$1:$IS$1,0)))=TRUE,0,INDEX(Data!$DN:$IS,MATCH($W24,Data!$DK:$DK,0),MATCH(Y$1&amp;"/"&amp;$A$2,Data!$DN$1:$IS$1,0)))</f>
        <v>3</v>
      </c>
      <c r="Z24" s="230">
        <f>IF(ISERROR(INDEX(Data!$DN:$IS,MATCH($W24,Data!$DK:$DK,0),MATCH(Z$1&amp;"/"&amp;$A$2,Data!$DN$1:$IS$1,0)))=TRUE,0,INDEX(Data!$DN:$IS,MATCH($W24,Data!$DK:$DK,0),MATCH(Z$1&amp;"/"&amp;$A$2,Data!$DN$1:$IS$1,0)))</f>
        <v>3</v>
      </c>
      <c r="AA24" s="230">
        <f>IF(ISERROR(INDEX(Data!$DN:$IS,MATCH($W24,Data!$DK:$DK,0),MATCH(AA$1&amp;"/"&amp;$A$2,Data!$DN$1:$IS$1,0)))=TRUE,0,INDEX(Data!$DN:$IS,MATCH($W24,Data!$DK:$DK,0),MATCH(AA$1&amp;"/"&amp;$A$2,Data!$DN$1:$IS$1,0)))</f>
        <v>4</v>
      </c>
      <c r="AB24" s="230">
        <f>IF(ISERROR(INDEX(Data!$DN:$IS,MATCH($W24,Data!$DK:$DK,0),MATCH(AB$1&amp;"/"&amp;$A$2,Data!$DN$1:$IS$1,0)))=TRUE,0,INDEX(Data!$DN:$IS,MATCH($W24,Data!$DK:$DK,0),MATCH(AB$1&amp;"/"&amp;$A$2,Data!$DN$1:$IS$1,0)))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3</v>
      </c>
      <c r="AF24" s="228">
        <f t="shared" ca="1" si="11"/>
        <v>1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/R1/R2/R3</v>
      </c>
      <c r="AM24" s="228" t="str">
        <f t="shared" ca="1" si="7"/>
        <v>/F</v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22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2" t="str">
        <f t="shared" ca="1" si="29"/>
        <v>1 / Bernd Wender (5)</v>
      </c>
      <c r="B25" s="293"/>
      <c r="C25" s="294"/>
      <c r="D25" s="404" t="str">
        <f t="shared" ca="1" si="27"/>
        <v>R3</v>
      </c>
      <c r="E25" s="405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Robert Furka</v>
      </c>
      <c r="X25" s="230">
        <f>IF(ISERROR(INDEX(Data!$DN:$IS,MATCH($W25,Data!$DK:$DK,0),MATCH(X$1&amp;"/"&amp;$A$2,Data!$DN$1:$IS$1,0)))=TRUE,0,INDEX(Data!$DN:$IS,MATCH($W25,Data!$DK:$DK,0),MATCH(X$1&amp;"/"&amp;$A$2,Data!$DN$1:$IS$1,0)))</f>
        <v>3</v>
      </c>
      <c r="Y25" s="230">
        <f>IF(ISERROR(INDEX(Data!$DN:$IS,MATCH($W25,Data!$DK:$DK,0),MATCH(Y$1&amp;"/"&amp;$A$2,Data!$DN$1:$IS$1,0)))=TRUE,0,INDEX(Data!$DN:$IS,MATCH($W25,Data!$DK:$DK,0),MATCH(Y$1&amp;"/"&amp;$A$2,Data!$DN$1:$IS$1,0)))</f>
        <v>3</v>
      </c>
      <c r="Z25" s="230">
        <f>IF(ISERROR(INDEX(Data!$DN:$IS,MATCH($W25,Data!$DK:$DK,0),MATCH(Z$1&amp;"/"&amp;$A$2,Data!$DN$1:$IS$1,0)))=TRUE,0,INDEX(Data!$DN:$IS,MATCH($W25,Data!$DK:$DK,0),MATCH(Z$1&amp;"/"&amp;$A$2,Data!$DN$1:$IS$1,0)))</f>
        <v>3</v>
      </c>
      <c r="AA25" s="230">
        <f>IF(ISERROR(INDEX(Data!$DN:$IS,MATCH($W25,Data!$DK:$DK,0),MATCH(AA$1&amp;"/"&amp;$A$2,Data!$DN$1:$IS$1,0)))=TRUE,0,INDEX(Data!$DN:$IS,MATCH($W25,Data!$DK:$DK,0),MATCH(AA$1&amp;"/"&amp;$A$2,Data!$DN$1:$IS$1,0)))</f>
        <v>4</v>
      </c>
      <c r="AB25" s="230">
        <f>IF(ISERROR(INDEX(Data!$DN:$IS,MATCH($W25,Data!$DK:$DK,0),MATCH(AB$1&amp;"/"&amp;$A$2,Data!$DN$1:$IS$1,0)))=TRUE,0,INDEX(Data!$DN:$IS,MATCH($W25,Data!$DK:$DK,0),MATCH(AB$1&amp;"/"&amp;$A$2,Data!$DN$1:$IS$1,0)))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3</v>
      </c>
      <c r="AF25" s="228">
        <f t="shared" ca="1" si="11"/>
        <v>1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/R1/R2/R3</v>
      </c>
      <c r="AM25" s="228" t="str">
        <f t="shared" ca="1" si="7"/>
        <v>/F</v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22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2" t="str">
        <f t="shared" ca="1" si="29"/>
        <v>1 / Dani Hatvani (10)</v>
      </c>
      <c r="B26" s="293"/>
      <c r="C26" s="294"/>
      <c r="D26" s="404" t="str">
        <f t="shared" ca="1" si="27"/>
        <v>R2</v>
      </c>
      <c r="E26" s="405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Radule Mikic</v>
      </c>
      <c r="X26" s="230">
        <f>IF(ISERROR(INDEX(Data!$DN:$IS,MATCH($W26,Data!$DK:$DK,0),MATCH(X$1&amp;"/"&amp;$A$2,Data!$DN$1:$IS$1,0)))=TRUE,0,INDEX(Data!$DN:$IS,MATCH($W26,Data!$DK:$DK,0),MATCH(X$1&amp;"/"&amp;$A$2,Data!$DN$1:$IS$1,0)))</f>
        <v>3</v>
      </c>
      <c r="Y26" s="230">
        <f>IF(ISERROR(INDEX(Data!$DN:$IS,MATCH($W26,Data!$DK:$DK,0),MATCH(Y$1&amp;"/"&amp;$A$2,Data!$DN$1:$IS$1,0)))=TRUE,0,INDEX(Data!$DN:$IS,MATCH($W26,Data!$DK:$DK,0),MATCH(Y$1&amp;"/"&amp;$A$2,Data!$DN$1:$IS$1,0)))</f>
        <v>3</v>
      </c>
      <c r="Z26" s="230">
        <f>IF(ISERROR(INDEX(Data!$DN:$IS,MATCH($W26,Data!$DK:$DK,0),MATCH(Z$1&amp;"/"&amp;$A$2,Data!$DN$1:$IS$1,0)))=TRUE,0,INDEX(Data!$DN:$IS,MATCH($W26,Data!$DK:$DK,0),MATCH(Z$1&amp;"/"&amp;$A$2,Data!$DN$1:$IS$1,0)))</f>
        <v>4</v>
      </c>
      <c r="AA26" s="230">
        <f>IF(ISERROR(INDEX(Data!$DN:$IS,MATCH($W26,Data!$DK:$DK,0),MATCH(AA$1&amp;"/"&amp;$A$2,Data!$DN$1:$IS$1,0)))=TRUE,0,INDEX(Data!$DN:$IS,MATCH($W26,Data!$DK:$DK,0),MATCH(AA$1&amp;"/"&amp;$A$2,Data!$DN$1:$IS$1,0)))</f>
        <v>3</v>
      </c>
      <c r="AB26" s="230">
        <f>IF(ISERROR(INDEX(Data!$DN:$IS,MATCH($W26,Data!$DK:$DK,0),MATCH(AB$1&amp;"/"&amp;$A$2,Data!$DN$1:$IS$1,0)))=TRUE,0,INDEX(Data!$DN:$IS,MATCH($W26,Data!$DK:$DK,0),MATCH(AB$1&amp;"/"&amp;$A$2,Data!$DN$1:$IS$1,0)))</f>
        <v>0</v>
      </c>
      <c r="AC26" s="228">
        <f t="array" aca="1" ref="AC26" ca="1">SUMPRODUCT(($X26:$AB26&lt;=AC$2)*($X26:$AB26&gt;0))</f>
        <v>0</v>
      </c>
      <c r="AD26" s="228">
        <f t="shared" ca="1" si="11"/>
        <v>0</v>
      </c>
      <c r="AE26" s="228">
        <f t="shared" ca="1" si="11"/>
        <v>3</v>
      </c>
      <c r="AF26" s="228">
        <f t="shared" ca="1" si="11"/>
        <v>1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/>
      </c>
      <c r="AL26" s="228" t="str">
        <f t="shared" ca="1" si="6"/>
        <v>/R1/R2/F</v>
      </c>
      <c r="AM26" s="228" t="str">
        <f t="shared" ca="1" si="7"/>
        <v>/R3</v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/>
      </c>
      <c r="AR26" s="219" t="str">
        <f ca="1">IF(OFFSET($AB26,0,MATCH(A$17,AC$1:AI$1,0))=0,"",OFFSET($AB26,0,MATCH(A$17,AC$1:AI$1,0))&amp;" / "&amp;W26 &amp;" ("&amp;INDEX(Data!DM:DM,MATCH(W26,Data!DK:DK,0))&amp;")")</f>
        <v/>
      </c>
      <c r="AS26" s="219">
        <f>INDEX(Data!DM:DM,MATCH(W26,Data!DK:DK,0))</f>
        <v>24</v>
      </c>
      <c r="AT26" s="219" t="str">
        <f>MID(INDEX(Data!A:A,MATCH(W26,Data!DK:DK,0)),2,5)</f>
        <v>24</v>
      </c>
      <c r="AU26" s="219" t="str">
        <f>INDEX(Data!DL:DL,MATCH(W26,Data!DK:DK,0))</f>
        <v>M</v>
      </c>
      <c r="AV26" s="219" t="str">
        <f t="shared" ca="1" si="4"/>
        <v/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2" t="str">
        <f t="shared" ca="1" si="29"/>
        <v>1 / Harald Dehner (13)</v>
      </c>
      <c r="B27" s="293"/>
      <c r="C27" s="294"/>
      <c r="D27" s="404" t="str">
        <f t="shared" ca="1" si="27"/>
        <v>F</v>
      </c>
      <c r="E27" s="405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Jonas Marosi</v>
      </c>
      <c r="X27" s="230">
        <f>IF(ISERROR(INDEX(Data!$DN:$IS,MATCH($W27,Data!$DK:$DK,0),MATCH(X$1&amp;"/"&amp;$A$2,Data!$DN$1:$IS$1,0)))=TRUE,0,INDEX(Data!$DN:$IS,MATCH($W27,Data!$DK:$DK,0),MATCH(X$1&amp;"/"&amp;$A$2,Data!$DN$1:$IS$1,0)))</f>
        <v>3</v>
      </c>
      <c r="Y27" s="230">
        <f>IF(ISERROR(INDEX(Data!$DN:$IS,MATCH($W27,Data!$DK:$DK,0),MATCH(Y$1&amp;"/"&amp;$A$2,Data!$DN$1:$IS$1,0)))=TRUE,0,INDEX(Data!$DN:$IS,MATCH($W27,Data!$DK:$DK,0),MATCH(Y$1&amp;"/"&amp;$A$2,Data!$DN$1:$IS$1,0)))</f>
        <v>3</v>
      </c>
      <c r="Z27" s="230">
        <f>IF(ISERROR(INDEX(Data!$DN:$IS,MATCH($W27,Data!$DK:$DK,0),MATCH(Z$1&amp;"/"&amp;$A$2,Data!$DN$1:$IS$1,0)))=TRUE,0,INDEX(Data!$DN:$IS,MATCH($W27,Data!$DK:$DK,0),MATCH(Z$1&amp;"/"&amp;$A$2,Data!$DN$1:$IS$1,0)))</f>
        <v>3</v>
      </c>
      <c r="AA27" s="230">
        <f>IF(ISERROR(INDEX(Data!$DN:$IS,MATCH($W27,Data!$DK:$DK,0),MATCH(AA$1&amp;"/"&amp;$A$2,Data!$DN$1:$IS$1,0)))=TRUE,0,INDEX(Data!$DN:$IS,MATCH($W27,Data!$DK:$DK,0),MATCH(AA$1&amp;"/"&amp;$A$2,Data!$DN$1:$IS$1,0)))</f>
        <v>3</v>
      </c>
      <c r="AB27" s="230">
        <f>IF(ISERROR(INDEX(Data!$DN:$IS,MATCH($W27,Data!$DK:$DK,0),MATCH(AB$1&amp;"/"&amp;$A$2,Data!$DN$1:$IS$1,0)))=TRUE,0,INDEX(Data!$DN:$IS,MATCH($W27,Data!$DK:$DK,0),MATCH(AB$1&amp;"/"&amp;$A$2,Data!$DN$1:$IS$1,0)))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4</v>
      </c>
      <c r="AF27" s="228">
        <f t="shared" ca="1" si="11"/>
        <v>0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/R1/R2/R3/F</v>
      </c>
      <c r="AM27" s="228" t="str">
        <f t="shared" ca="1" si="7"/>
        <v/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25</v>
      </c>
      <c r="AT27" s="219" t="str">
        <f>MID(INDEX(Data!A:A,MATCH(W27,Data!DK:DK,0)),2,5)</f>
        <v>25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2" t="str">
        <f t="shared" ca="1" si="29"/>
        <v>1 / Til Schönmayr (14)</v>
      </c>
      <c r="B28" s="293"/>
      <c r="C28" s="294"/>
      <c r="D28" s="404" t="str">
        <f t="shared" ca="1" si="27"/>
        <v>R1</v>
      </c>
      <c r="E28" s="405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Peter Harsfai</v>
      </c>
      <c r="X28" s="230">
        <f>IF(ISERROR(INDEX(Data!$DN:$IS,MATCH($W28,Data!$DK:$DK,0),MATCH(X$1&amp;"/"&amp;$A$2,Data!$DN$1:$IS$1,0)))=TRUE,0,INDEX(Data!$DN:$IS,MATCH($W28,Data!$DK:$DK,0),MATCH(X$1&amp;"/"&amp;$A$2,Data!$DN$1:$IS$1,0)))</f>
        <v>3</v>
      </c>
      <c r="Y28" s="230">
        <f>IF(ISERROR(INDEX(Data!$DN:$IS,MATCH($W28,Data!$DK:$DK,0),MATCH(Y$1&amp;"/"&amp;$A$2,Data!$DN$1:$IS$1,0)))=TRUE,0,INDEX(Data!$DN:$IS,MATCH($W28,Data!$DK:$DK,0),MATCH(Y$1&amp;"/"&amp;$A$2,Data!$DN$1:$IS$1,0)))</f>
        <v>3</v>
      </c>
      <c r="Z28" s="230">
        <f>IF(ISERROR(INDEX(Data!$DN:$IS,MATCH($W28,Data!$DK:$DK,0),MATCH(Z$1&amp;"/"&amp;$A$2,Data!$DN$1:$IS$1,0)))=TRUE,0,INDEX(Data!$DN:$IS,MATCH($W28,Data!$DK:$DK,0),MATCH(Z$1&amp;"/"&amp;$A$2,Data!$DN$1:$IS$1,0)))</f>
        <v>4</v>
      </c>
      <c r="AA28" s="230">
        <f>IF(ISERROR(INDEX(Data!$DN:$IS,MATCH($W28,Data!$DK:$DK,0),MATCH(AA$1&amp;"/"&amp;$A$2,Data!$DN$1:$IS$1,0)))=TRUE,0,INDEX(Data!$DN:$IS,MATCH($W28,Data!$DK:$DK,0),MATCH(AA$1&amp;"/"&amp;$A$2,Data!$DN$1:$IS$1,0)))</f>
        <v>3</v>
      </c>
      <c r="AB28" s="230">
        <f>IF(ISERROR(INDEX(Data!$DN:$IS,MATCH($W28,Data!$DK:$DK,0),MATCH(AB$1&amp;"/"&amp;$A$2,Data!$DN$1:$IS$1,0)))=TRUE,0,INDEX(Data!$DN:$IS,MATCH($W28,Data!$DK:$DK,0),MATCH(AB$1&amp;"/"&amp;$A$2,Data!$DN$1:$IS$1,0)))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3</v>
      </c>
      <c r="AF28" s="228">
        <f t="shared" ca="1" si="11"/>
        <v>1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/R1/R2/F</v>
      </c>
      <c r="AM28" s="228" t="str">
        <f t="shared" ca="1" si="7"/>
        <v>/R3</v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26</v>
      </c>
      <c r="AT28" s="219" t="str">
        <f>MID(INDEX(Data!A:A,MATCH(W28,Data!DK:DK,0)),2,5)</f>
        <v>26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2" t="str">
        <f t="shared" ca="1" si="29"/>
        <v>1 / Dylan Cooper (19)</v>
      </c>
      <c r="B29" s="293"/>
      <c r="C29" s="294"/>
      <c r="D29" s="404" t="str">
        <f t="shared" ca="1" si="27"/>
        <v>R1</v>
      </c>
      <c r="E29" s="405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Robert Mayer</v>
      </c>
      <c r="X29" s="230">
        <f>IF(ISERROR(INDEX(Data!$DN:$IS,MATCH($W29,Data!$DK:$DK,0),MATCH(X$1&amp;"/"&amp;$A$2,Data!$DN$1:$IS$1,0)))=TRUE,0,INDEX(Data!$DN:$IS,MATCH($W29,Data!$DK:$DK,0),MATCH(X$1&amp;"/"&amp;$A$2,Data!$DN$1:$IS$1,0)))</f>
        <v>3</v>
      </c>
      <c r="Y29" s="230">
        <f>IF(ISERROR(INDEX(Data!$DN:$IS,MATCH($W29,Data!$DK:$DK,0),MATCH(Y$1&amp;"/"&amp;$A$2,Data!$DN$1:$IS$1,0)))=TRUE,0,INDEX(Data!$DN:$IS,MATCH($W29,Data!$DK:$DK,0),MATCH(Y$1&amp;"/"&amp;$A$2,Data!$DN$1:$IS$1,0)))</f>
        <v>3</v>
      </c>
      <c r="Z29" s="230">
        <f>IF(ISERROR(INDEX(Data!$DN:$IS,MATCH($W29,Data!$DK:$DK,0),MATCH(Z$1&amp;"/"&amp;$A$2,Data!$DN$1:$IS$1,0)))=TRUE,0,INDEX(Data!$DN:$IS,MATCH($W29,Data!$DK:$DK,0),MATCH(Z$1&amp;"/"&amp;$A$2,Data!$DN$1:$IS$1,0)))</f>
        <v>3</v>
      </c>
      <c r="AA29" s="230">
        <f>IF(ISERROR(INDEX(Data!$DN:$IS,MATCH($W29,Data!$DK:$DK,0),MATCH(AA$1&amp;"/"&amp;$A$2,Data!$DN$1:$IS$1,0)))=TRUE,0,INDEX(Data!$DN:$IS,MATCH($W29,Data!$DK:$DK,0),MATCH(AA$1&amp;"/"&amp;$A$2,Data!$DN$1:$IS$1,0)))</f>
        <v>3</v>
      </c>
      <c r="AB29" s="230">
        <f>IF(ISERROR(INDEX(Data!$DN:$IS,MATCH($W29,Data!$DK:$DK,0),MATCH(AB$1&amp;"/"&amp;$A$2,Data!$DN$1:$IS$1,0)))=TRUE,0,INDEX(Data!$DN:$IS,MATCH($W29,Data!$DK:$DK,0),MATCH(AB$1&amp;"/"&amp;$A$2,Data!$DN$1:$IS$1,0)))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4</v>
      </c>
      <c r="AF29" s="228">
        <f t="shared" ca="1" si="11"/>
        <v>0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/R1/R2/R3/F</v>
      </c>
      <c r="AM29" s="228" t="str">
        <f t="shared" ca="1" si="7"/>
        <v/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27</v>
      </c>
      <c r="AT29" s="219" t="str">
        <f>MID(INDEX(Data!A:A,MATCH(W29,Data!DK:DK,0)),2,5)</f>
        <v>27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2" t="str">
        <f t="shared" ca="1" si="29"/>
        <v>1 / Martin Gutternigg (21)</v>
      </c>
      <c r="B30" s="293"/>
      <c r="C30" s="294"/>
      <c r="D30" s="404" t="str">
        <f t="shared" ca="1" si="27"/>
        <v>R1</v>
      </c>
      <c r="E30" s="405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Benny Zalan</v>
      </c>
      <c r="X30" s="230">
        <f>IF(ISERROR(INDEX(Data!$DN:$IS,MATCH($W30,Data!$DK:$DK,0),MATCH(X$1&amp;"/"&amp;$A$2,Data!$DN$1:$IS$1,0)))=TRUE,0,INDEX(Data!$DN:$IS,MATCH($W30,Data!$DK:$DK,0),MATCH(X$1&amp;"/"&amp;$A$2,Data!$DN$1:$IS$1,0)))</f>
        <v>3</v>
      </c>
      <c r="Y30" s="230">
        <f>IF(ISERROR(INDEX(Data!$DN:$IS,MATCH($W30,Data!$DK:$DK,0),MATCH(Y$1&amp;"/"&amp;$A$2,Data!$DN$1:$IS$1,0)))=TRUE,0,INDEX(Data!$DN:$IS,MATCH($W30,Data!$DK:$DK,0),MATCH(Y$1&amp;"/"&amp;$A$2,Data!$DN$1:$IS$1,0)))</f>
        <v>2</v>
      </c>
      <c r="Z30" s="230">
        <f>IF(ISERROR(INDEX(Data!$DN:$IS,MATCH($W30,Data!$DK:$DK,0),MATCH(Z$1&amp;"/"&amp;$A$2,Data!$DN$1:$IS$1,0)))=TRUE,0,INDEX(Data!$DN:$IS,MATCH($W30,Data!$DK:$DK,0),MATCH(Z$1&amp;"/"&amp;$A$2,Data!$DN$1:$IS$1,0)))</f>
        <v>3</v>
      </c>
      <c r="AA30" s="230">
        <f>IF(ISERROR(INDEX(Data!$DN:$IS,MATCH($W30,Data!$DK:$DK,0),MATCH(AA$1&amp;"/"&amp;$A$2,Data!$DN$1:$IS$1,0)))=TRUE,0,INDEX(Data!$DN:$IS,MATCH($W30,Data!$DK:$DK,0),MATCH(AA$1&amp;"/"&amp;$A$2,Data!$DN$1:$IS$1,0)))</f>
        <v>3</v>
      </c>
      <c r="AB30" s="230">
        <f>IF(ISERROR(INDEX(Data!$DN:$IS,MATCH($W30,Data!$DK:$DK,0),MATCH(AB$1&amp;"/"&amp;$A$2,Data!$DN$1:$IS$1,0)))=TRUE,0,INDEX(Data!$DN:$IS,MATCH($W30,Data!$DK:$DK,0),MATCH(AB$1&amp;"/"&amp;$A$2,Data!$DN$1:$IS$1,0)))</f>
        <v>0</v>
      </c>
      <c r="AC30" s="228">
        <f t="array" aca="1" ref="AC30" ca="1">SUMPRODUCT(($X30:$AB30&lt;=AC$2)*($X30:$AB30&gt;0))</f>
        <v>0</v>
      </c>
      <c r="AD30" s="228">
        <f t="shared" ca="1" si="11"/>
        <v>1</v>
      </c>
      <c r="AE30" s="228">
        <f t="shared" ca="1" si="11"/>
        <v>3</v>
      </c>
      <c r="AF30" s="228">
        <f t="shared" ca="1" si="11"/>
        <v>0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>/R2</v>
      </c>
      <c r="AL30" s="228" t="str">
        <f t="shared" ca="1" si="6"/>
        <v>/R1/R3/F</v>
      </c>
      <c r="AM30" s="228" t="str">
        <f t="shared" ca="1" si="7"/>
        <v/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>1472M</v>
      </c>
      <c r="AR30" s="219" t="str">
        <f ca="1">IF(OFFSET($AB30,0,MATCH(A$17,AC$1:AI$1,0))=0,"",OFFSET($AB30,0,MATCH(A$17,AC$1:AI$1,0))&amp;" / "&amp;W30 &amp;" ("&amp;INDEX(Data!DM:DM,MATCH(W30,Data!DK:DK,0))&amp;")")</f>
        <v>1 / Benny Zalan (27)</v>
      </c>
      <c r="AS30" s="219">
        <f>INDEX(Data!DM:DM,MATCH(W30,Data!DK:DK,0))</f>
        <v>27</v>
      </c>
      <c r="AT30" s="219" t="str">
        <f>MID(INDEX(Data!A:A,MATCH(W30,Data!DK:DK,0)),2,5)</f>
        <v>28</v>
      </c>
      <c r="AU30" s="219" t="str">
        <f>INDEX(Data!DL:DL,MATCH(W30,Data!DK:DK,0))</f>
        <v>M</v>
      </c>
      <c r="AV30" s="219" t="str">
        <f t="shared" ca="1" si="4"/>
        <v>R2</v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2" t="str">
        <f t="shared" ca="1" si="29"/>
        <v>1 / Benny Zalan (27)</v>
      </c>
      <c r="B31" s="293"/>
      <c r="C31" s="294"/>
      <c r="D31" s="404" t="str">
        <f t="shared" ca="1" si="27"/>
        <v>R2</v>
      </c>
      <c r="E31" s="405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Dinko Simenc</v>
      </c>
      <c r="X31" s="230">
        <f>IF(ISERROR(INDEX(Data!$DN:$IS,MATCH($W31,Data!$DK:$DK,0),MATCH(X$1&amp;"/"&amp;$A$2,Data!$DN$1:$IS$1,0)))=TRUE,0,INDEX(Data!$DN:$IS,MATCH($W31,Data!$DK:$DK,0),MATCH(X$1&amp;"/"&amp;$A$2,Data!$DN$1:$IS$1,0)))</f>
        <v>3</v>
      </c>
      <c r="Y31" s="230">
        <f>IF(ISERROR(INDEX(Data!$DN:$IS,MATCH($W31,Data!$DK:$DK,0),MATCH(Y$1&amp;"/"&amp;$A$2,Data!$DN$1:$IS$1,0)))=TRUE,0,INDEX(Data!$DN:$IS,MATCH($W31,Data!$DK:$DK,0),MATCH(Y$1&amp;"/"&amp;$A$2,Data!$DN$1:$IS$1,0)))</f>
        <v>3</v>
      </c>
      <c r="Z31" s="230">
        <f>IF(ISERROR(INDEX(Data!$DN:$IS,MATCH($W31,Data!$DK:$DK,0),MATCH(Z$1&amp;"/"&amp;$A$2,Data!$DN$1:$IS$1,0)))=TRUE,0,INDEX(Data!$DN:$IS,MATCH($W31,Data!$DK:$DK,0),MATCH(Z$1&amp;"/"&amp;$A$2,Data!$DN$1:$IS$1,0)))</f>
        <v>4</v>
      </c>
      <c r="AA31" s="230">
        <f>IF(ISERROR(INDEX(Data!$DN:$IS,MATCH($W31,Data!$DK:$DK,0),MATCH(AA$1&amp;"/"&amp;$A$2,Data!$DN$1:$IS$1,0)))=TRUE,0,INDEX(Data!$DN:$IS,MATCH($W31,Data!$DK:$DK,0),MATCH(AA$1&amp;"/"&amp;$A$2,Data!$DN$1:$IS$1,0)))</f>
        <v>4</v>
      </c>
      <c r="AB31" s="230">
        <f>IF(ISERROR(INDEX(Data!$DN:$IS,MATCH($W31,Data!$DK:$DK,0),MATCH(AB$1&amp;"/"&amp;$A$2,Data!$DN$1:$IS$1,0)))=TRUE,0,INDEX(Data!$DN:$IS,MATCH($W31,Data!$DK:$DK,0),MATCH(AB$1&amp;"/"&amp;$A$2,Data!$DN$1:$IS$1,0)))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2</v>
      </c>
      <c r="AF31" s="228">
        <f t="shared" ca="1" si="11"/>
        <v>2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/R1/R2</v>
      </c>
      <c r="AM31" s="228" t="str">
        <f t="shared" ca="1" si="7"/>
        <v>/R3/F</v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29</v>
      </c>
      <c r="AT31" s="219" t="str">
        <f>MID(INDEX(Data!A:A,MATCH(W31,Data!DK:DK,0)),2,5)</f>
        <v>29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2" t="str">
        <f t="shared" ca="1" si="29"/>
        <v>1 / Thorsten Hasawenth (39)</v>
      </c>
      <c r="B32" s="293"/>
      <c r="C32" s="294"/>
      <c r="D32" s="404" t="str">
        <f t="shared" ca="1" si="27"/>
        <v>R2</v>
      </c>
      <c r="E32" s="405"/>
      <c r="F32" s="218" t="str">
        <f t="shared" ca="1" si="28"/>
        <v>M</v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Laszlo Bak</v>
      </c>
      <c r="X32" s="230">
        <f>IF(ISERROR(INDEX(Data!$DN:$IS,MATCH($W32,Data!$DK:$DK,0),MATCH(X$1&amp;"/"&amp;$A$2,Data!$DN$1:$IS$1,0)))=TRUE,0,INDEX(Data!$DN:$IS,MATCH($W32,Data!$DK:$DK,0),MATCH(X$1&amp;"/"&amp;$A$2,Data!$DN$1:$IS$1,0)))</f>
        <v>3</v>
      </c>
      <c r="Y32" s="230">
        <f>IF(ISERROR(INDEX(Data!$DN:$IS,MATCH($W32,Data!$DK:$DK,0),MATCH(Y$1&amp;"/"&amp;$A$2,Data!$DN$1:$IS$1,0)))=TRUE,0,INDEX(Data!$DN:$IS,MATCH($W32,Data!$DK:$DK,0),MATCH(Y$1&amp;"/"&amp;$A$2,Data!$DN$1:$IS$1,0)))</f>
        <v>4</v>
      </c>
      <c r="Z32" s="230">
        <f>IF(ISERROR(INDEX(Data!$DN:$IS,MATCH($W32,Data!$DK:$DK,0),MATCH(Z$1&amp;"/"&amp;$A$2,Data!$DN$1:$IS$1,0)))=TRUE,0,INDEX(Data!$DN:$IS,MATCH($W32,Data!$DK:$DK,0),MATCH(Z$1&amp;"/"&amp;$A$2,Data!$DN$1:$IS$1,0)))</f>
        <v>3</v>
      </c>
      <c r="AA32" s="230">
        <f>IF(ISERROR(INDEX(Data!$DN:$IS,MATCH($W32,Data!$DK:$DK,0),MATCH(AA$1&amp;"/"&amp;$A$2,Data!$DN$1:$IS$1,0)))=TRUE,0,INDEX(Data!$DN:$IS,MATCH($W32,Data!$DK:$DK,0),MATCH(AA$1&amp;"/"&amp;$A$2,Data!$DN$1:$IS$1,0)))</f>
        <v>0</v>
      </c>
      <c r="AB32" s="230">
        <f>IF(ISERROR(INDEX(Data!$DN:$IS,MATCH($W32,Data!$DK:$DK,0),MATCH(AB$1&amp;"/"&amp;$A$2,Data!$DN$1:$IS$1,0)))=TRUE,0,INDEX(Data!$DN:$IS,MATCH($W32,Data!$DK:$DK,0),MATCH(AB$1&amp;"/"&amp;$A$2,Data!$DN$1:$IS$1,0)))</f>
        <v>0</v>
      </c>
      <c r="AC32" s="228">
        <f t="array" aca="1" ref="AC32" ca="1">SUMPRODUCT(($X32:$AB32&lt;=AC$2)*($X32:$AB32&gt;0))</f>
        <v>0</v>
      </c>
      <c r="AD32" s="228">
        <f t="shared" ca="1" si="11"/>
        <v>0</v>
      </c>
      <c r="AE32" s="228">
        <f t="shared" ca="1" si="11"/>
        <v>2</v>
      </c>
      <c r="AF32" s="228">
        <f t="shared" ca="1" si="11"/>
        <v>1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/>
      </c>
      <c r="AL32" s="228" t="str">
        <f t="shared" ca="1" si="6"/>
        <v>/R1/R3</v>
      </c>
      <c r="AM32" s="228" t="str">
        <f t="shared" ca="1" si="7"/>
        <v>/R2</v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/>
      </c>
      <c r="AR32" s="219" t="str">
        <f ca="1">IF(OFFSET($AB32,0,MATCH(A$17,AC$1:AI$1,0))=0,"",OFFSET($AB32,0,MATCH(A$17,AC$1:AI$1,0))&amp;" / "&amp;W32 &amp;" ("&amp;INDEX(Data!DM:DM,MATCH(W32,Data!DK:DK,0))&amp;")")</f>
        <v/>
      </c>
      <c r="AS32" s="219">
        <f>INDEX(Data!DM:DM,MATCH(W32,Data!DK:DK,0))</f>
        <v>30</v>
      </c>
      <c r="AT32" s="219" t="str">
        <f>MID(INDEX(Data!A:A,MATCH(W32,Data!DK:DK,0)),2,5)</f>
        <v>30</v>
      </c>
      <c r="AU32" s="219" t="str">
        <f>INDEX(Data!DL:DL,MATCH(W32,Data!DK:DK,0))</f>
        <v>M</v>
      </c>
      <c r="AV32" s="219" t="str">
        <f t="shared" ca="1" si="4"/>
        <v/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2" t="str">
        <f t="shared" ca="1" si="29"/>
        <v>1 / Werner Mooshammer (NF)</v>
      </c>
      <c r="B33" s="293"/>
      <c r="C33" s="294"/>
      <c r="D33" s="404" t="str">
        <f t="shared" ca="1" si="27"/>
        <v>R1</v>
      </c>
      <c r="E33" s="405"/>
      <c r="F33" s="218" t="str">
        <f t="shared" ca="1" si="28"/>
        <v>M</v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Manfred Eder</v>
      </c>
      <c r="X33" s="230">
        <f>IF(ISERROR(INDEX(Data!$DN:$IS,MATCH($W33,Data!$DK:$DK,0),MATCH(X$1&amp;"/"&amp;$A$2,Data!$DN$1:$IS$1,0)))=TRUE,0,INDEX(Data!$DN:$IS,MATCH($W33,Data!$DK:$DK,0),MATCH(X$1&amp;"/"&amp;$A$2,Data!$DN$1:$IS$1,0)))</f>
        <v>4</v>
      </c>
      <c r="Y33" s="230">
        <f>IF(ISERROR(INDEX(Data!$DN:$IS,MATCH($W33,Data!$DK:$DK,0),MATCH(Y$1&amp;"/"&amp;$A$2,Data!$DN$1:$IS$1,0)))=TRUE,0,INDEX(Data!$DN:$IS,MATCH($W33,Data!$DK:$DK,0),MATCH(Y$1&amp;"/"&amp;$A$2,Data!$DN$1:$IS$1,0)))</f>
        <v>3</v>
      </c>
      <c r="Z33" s="230">
        <f>IF(ISERROR(INDEX(Data!$DN:$IS,MATCH($W33,Data!$DK:$DK,0),MATCH(Z$1&amp;"/"&amp;$A$2,Data!$DN$1:$IS$1,0)))=TRUE,0,INDEX(Data!$DN:$IS,MATCH($W33,Data!$DK:$DK,0),MATCH(Z$1&amp;"/"&amp;$A$2,Data!$DN$1:$IS$1,0)))</f>
        <v>3</v>
      </c>
      <c r="AA33" s="230">
        <f>IF(ISERROR(INDEX(Data!$DN:$IS,MATCH($W33,Data!$DK:$DK,0),MATCH(AA$1&amp;"/"&amp;$A$2,Data!$DN$1:$IS$1,0)))=TRUE,0,INDEX(Data!$DN:$IS,MATCH($W33,Data!$DK:$DK,0),MATCH(AA$1&amp;"/"&amp;$A$2,Data!$DN$1:$IS$1,0)))</f>
        <v>0</v>
      </c>
      <c r="AB33" s="230">
        <f>IF(ISERROR(INDEX(Data!$DN:$IS,MATCH($W33,Data!$DK:$DK,0),MATCH(AB$1&amp;"/"&amp;$A$2,Data!$DN$1:$IS$1,0)))=TRUE,0,INDEX(Data!$DN:$IS,MATCH($W33,Data!$DK:$DK,0),MATCH(AB$1&amp;"/"&amp;$A$2,Data!$DN$1:$IS$1,0)))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2</v>
      </c>
      <c r="AF33" s="228">
        <f t="shared" ca="1" si="11"/>
        <v>1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/R2/R3</v>
      </c>
      <c r="AM33" s="228" t="str">
        <f t="shared" ca="1" si="7"/>
        <v>/R1</v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31</v>
      </c>
      <c r="AT33" s="219" t="str">
        <f>MID(INDEX(Data!A:A,MATCH(W33,Data!DK:DK,0)),2,5)</f>
        <v>31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2" t="str">
        <f t="shared" ca="1" si="29"/>
        <v>1 / Johannes Hielfer (NF)</v>
      </c>
      <c r="B34" s="293"/>
      <c r="C34" s="294"/>
      <c r="D34" s="404" t="str">
        <f t="shared" ca="1" si="27"/>
        <v>R1</v>
      </c>
      <c r="E34" s="405"/>
      <c r="F34" s="218" t="str">
        <f t="shared" ca="1" si="28"/>
        <v>M</v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Stefan Topolovec</v>
      </c>
      <c r="X34" s="230">
        <f>IF(ISERROR(INDEX(Data!$DN:$IS,MATCH($W34,Data!$DK:$DK,0),MATCH(X$1&amp;"/"&amp;$A$2,Data!$DN$1:$IS$1,0)))=TRUE,0,INDEX(Data!$DN:$IS,MATCH($W34,Data!$DK:$DK,0),MATCH(X$1&amp;"/"&amp;$A$2,Data!$DN$1:$IS$1,0)))</f>
        <v>3</v>
      </c>
      <c r="Y34" s="230">
        <f>IF(ISERROR(INDEX(Data!$DN:$IS,MATCH($W34,Data!$DK:$DK,0),MATCH(Y$1&amp;"/"&amp;$A$2,Data!$DN$1:$IS$1,0)))=TRUE,0,INDEX(Data!$DN:$IS,MATCH($W34,Data!$DK:$DK,0),MATCH(Y$1&amp;"/"&amp;$A$2,Data!$DN$1:$IS$1,0)))</f>
        <v>4</v>
      </c>
      <c r="Z34" s="230">
        <f>IF(ISERROR(INDEX(Data!$DN:$IS,MATCH($W34,Data!$DK:$DK,0),MATCH(Z$1&amp;"/"&amp;$A$2,Data!$DN$1:$IS$1,0)))=TRUE,0,INDEX(Data!$DN:$IS,MATCH($W34,Data!$DK:$DK,0),MATCH(Z$1&amp;"/"&amp;$A$2,Data!$DN$1:$IS$1,0)))</f>
        <v>3</v>
      </c>
      <c r="AA34" s="230">
        <f>IF(ISERROR(INDEX(Data!$DN:$IS,MATCH($W34,Data!$DK:$DK,0),MATCH(AA$1&amp;"/"&amp;$A$2,Data!$DN$1:$IS$1,0)))=TRUE,0,INDEX(Data!$DN:$IS,MATCH($W34,Data!$DK:$DK,0),MATCH(AA$1&amp;"/"&amp;$A$2,Data!$DN$1:$IS$1,0)))</f>
        <v>0</v>
      </c>
      <c r="AB34" s="230">
        <f>IF(ISERROR(INDEX(Data!$DN:$IS,MATCH($W34,Data!$DK:$DK,0),MATCH(AB$1&amp;"/"&amp;$A$2,Data!$DN$1:$IS$1,0)))=TRUE,0,INDEX(Data!$DN:$IS,MATCH($W34,Data!$DK:$DK,0),MATCH(AB$1&amp;"/"&amp;$A$2,Data!$DN$1:$IS$1,0)))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2</v>
      </c>
      <c r="AF34" s="228">
        <f t="shared" ca="1" si="11"/>
        <v>1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/R1/R3</v>
      </c>
      <c r="AM34" s="228" t="str">
        <f t="shared" ca="1" si="7"/>
        <v>/R2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32</v>
      </c>
      <c r="AT34" s="219" t="str">
        <f>MID(INDEX(Data!A:A,MATCH(W34,Data!DK:DK,0)),2,5)</f>
        <v>32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2" t="str">
        <f t="shared" ca="1" si="29"/>
        <v/>
      </c>
      <c r="B35" s="293"/>
      <c r="C35" s="294"/>
      <c r="D35" s="404" t="str">
        <f t="shared" ca="1" si="27"/>
        <v/>
      </c>
      <c r="E35" s="405"/>
      <c r="F35" s="218" t="str">
        <f t="shared" ca="1" si="28"/>
        <v/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Wolfgang Pratl</v>
      </c>
      <c r="X35" s="230">
        <f>IF(ISERROR(INDEX(Data!$DN:$IS,MATCH($W35,Data!$DK:$DK,0),MATCH(X$1&amp;"/"&amp;$A$2,Data!$DN$1:$IS$1,0)))=TRUE,0,INDEX(Data!$DN:$IS,MATCH($W35,Data!$DK:$DK,0),MATCH(X$1&amp;"/"&amp;$A$2,Data!$DN$1:$IS$1,0)))</f>
        <v>3</v>
      </c>
      <c r="Y35" s="230">
        <f>IF(ISERROR(INDEX(Data!$DN:$IS,MATCH($W35,Data!$DK:$DK,0),MATCH(Y$1&amp;"/"&amp;$A$2,Data!$DN$1:$IS$1,0)))=TRUE,0,INDEX(Data!$DN:$IS,MATCH($W35,Data!$DK:$DK,0),MATCH(Y$1&amp;"/"&amp;$A$2,Data!$DN$1:$IS$1,0)))</f>
        <v>4</v>
      </c>
      <c r="Z35" s="230">
        <f>IF(ISERROR(INDEX(Data!$DN:$IS,MATCH($W35,Data!$DK:$DK,0),MATCH(Z$1&amp;"/"&amp;$A$2,Data!$DN$1:$IS$1,0)))=TRUE,0,INDEX(Data!$DN:$IS,MATCH($W35,Data!$DK:$DK,0),MATCH(Z$1&amp;"/"&amp;$A$2,Data!$DN$1:$IS$1,0)))</f>
        <v>4</v>
      </c>
      <c r="AA35" s="230">
        <f>IF(ISERROR(INDEX(Data!$DN:$IS,MATCH($W35,Data!$DK:$DK,0),MATCH(AA$1&amp;"/"&amp;$A$2,Data!$DN$1:$IS$1,0)))=TRUE,0,INDEX(Data!$DN:$IS,MATCH($W35,Data!$DK:$DK,0),MATCH(AA$1&amp;"/"&amp;$A$2,Data!$DN$1:$IS$1,0)))</f>
        <v>0</v>
      </c>
      <c r="AB35" s="230">
        <f>IF(ISERROR(INDEX(Data!$DN:$IS,MATCH($W35,Data!$DK:$DK,0),MATCH(AB$1&amp;"/"&amp;$A$2,Data!$DN$1:$IS$1,0)))=TRUE,0,INDEX(Data!$DN:$IS,MATCH($W35,Data!$DK:$DK,0),MATCH(AB$1&amp;"/"&amp;$A$2,Data!$DN$1:$IS$1,0)))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1</v>
      </c>
      <c r="AF35" s="228">
        <f t="shared" ca="1" si="11"/>
        <v>2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</v>
      </c>
      <c r="AM35" s="228" t="str">
        <f t="shared" ca="1" si="7"/>
        <v>/R2/R3</v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32</v>
      </c>
      <c r="AT35" s="219" t="str">
        <f>MID(INDEX(Data!A:A,MATCH(W35,Data!DK:DK,0)),2,5)</f>
        <v>33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2" t="str">
        <f t="shared" ca="1" si="29"/>
        <v/>
      </c>
      <c r="B36" s="293"/>
      <c r="C36" s="294"/>
      <c r="D36" s="404" t="str">
        <f t="shared" ca="1" si="27"/>
        <v/>
      </c>
      <c r="E36" s="405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Michael Paulus</v>
      </c>
      <c r="X36" s="230">
        <f>IF(ISERROR(INDEX(Data!$DN:$IS,MATCH($W36,Data!$DK:$DK,0),MATCH(X$1&amp;"/"&amp;$A$2,Data!$DN$1:$IS$1,0)))=TRUE,0,INDEX(Data!$DN:$IS,MATCH($W36,Data!$DK:$DK,0),MATCH(X$1&amp;"/"&amp;$A$2,Data!$DN$1:$IS$1,0)))</f>
        <v>3</v>
      </c>
      <c r="Y36" s="230">
        <f>IF(ISERROR(INDEX(Data!$DN:$IS,MATCH($W36,Data!$DK:$DK,0),MATCH(Y$1&amp;"/"&amp;$A$2,Data!$DN$1:$IS$1,0)))=TRUE,0,INDEX(Data!$DN:$IS,MATCH($W36,Data!$DK:$DK,0),MATCH(Y$1&amp;"/"&amp;$A$2,Data!$DN$1:$IS$1,0)))</f>
        <v>4</v>
      </c>
      <c r="Z36" s="230">
        <f>IF(ISERROR(INDEX(Data!$DN:$IS,MATCH($W36,Data!$DK:$DK,0),MATCH(Z$1&amp;"/"&amp;$A$2,Data!$DN$1:$IS$1,0)))=TRUE,0,INDEX(Data!$DN:$IS,MATCH($W36,Data!$DK:$DK,0),MATCH(Z$1&amp;"/"&amp;$A$2,Data!$DN$1:$IS$1,0)))</f>
        <v>3</v>
      </c>
      <c r="AA36" s="230">
        <f>IF(ISERROR(INDEX(Data!$DN:$IS,MATCH($W36,Data!$DK:$DK,0),MATCH(AA$1&amp;"/"&amp;$A$2,Data!$DN$1:$IS$1,0)))=TRUE,0,INDEX(Data!$DN:$IS,MATCH($W36,Data!$DK:$DK,0),MATCH(AA$1&amp;"/"&amp;$A$2,Data!$DN$1:$IS$1,0)))</f>
        <v>0</v>
      </c>
      <c r="AB36" s="230">
        <f>IF(ISERROR(INDEX(Data!$DN:$IS,MATCH($W36,Data!$DK:$DK,0),MATCH(AB$1&amp;"/"&amp;$A$2,Data!$DN$1:$IS$1,0)))=TRUE,0,INDEX(Data!$DN:$IS,MATCH($W36,Data!$DK:$DK,0),MATCH(AB$1&amp;"/"&amp;$A$2,Data!$DN$1:$IS$1,0)))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2</v>
      </c>
      <c r="AF36" s="228">
        <f t="shared" ca="1" si="11"/>
        <v>1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/R1/R3</v>
      </c>
      <c r="AM36" s="228" t="str">
        <f t="shared" ref="AM36:AM67" ca="1" si="33">IF(AF36=0,"",IF($X36=AF$2,"/R1","")&amp;IF($Y36=AF$2,"/R2","")&amp;IF($Z36=AF$2,"/R3","")&amp;IF($AA36=AF$2,"/F","")&amp;IF($AB36=AF$2,"/PO",""))</f>
        <v>/R2</v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34</v>
      </c>
      <c r="AT36" s="219" t="str">
        <f>MID(INDEX(Data!A:A,MATCH(W36,Data!DK:DK,0)),2,5)</f>
        <v>34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2" t="str">
        <f t="shared" ca="1" si="29"/>
        <v/>
      </c>
      <c r="B37" s="293"/>
      <c r="C37" s="294"/>
      <c r="D37" s="404" t="str">
        <f t="shared" ca="1" si="27"/>
        <v/>
      </c>
      <c r="E37" s="405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Peter Kramer</v>
      </c>
      <c r="X37" s="230">
        <f>IF(ISERROR(INDEX(Data!$DN:$IS,MATCH($W37,Data!$DK:$DK,0),MATCH(X$1&amp;"/"&amp;$A$2,Data!$DN$1:$IS$1,0)))=TRUE,0,INDEX(Data!$DN:$IS,MATCH($W37,Data!$DK:$DK,0),MATCH(X$1&amp;"/"&amp;$A$2,Data!$DN$1:$IS$1,0)))</f>
        <v>3</v>
      </c>
      <c r="Y37" s="230">
        <f>IF(ISERROR(INDEX(Data!$DN:$IS,MATCH($W37,Data!$DK:$DK,0),MATCH(Y$1&amp;"/"&amp;$A$2,Data!$DN$1:$IS$1,0)))=TRUE,0,INDEX(Data!$DN:$IS,MATCH($W37,Data!$DK:$DK,0),MATCH(Y$1&amp;"/"&amp;$A$2,Data!$DN$1:$IS$1,0)))</f>
        <v>3</v>
      </c>
      <c r="Z37" s="230">
        <f>IF(ISERROR(INDEX(Data!$DN:$IS,MATCH($W37,Data!$DK:$DK,0),MATCH(Z$1&amp;"/"&amp;$A$2,Data!$DN$1:$IS$1,0)))=TRUE,0,INDEX(Data!$DN:$IS,MATCH($W37,Data!$DK:$DK,0),MATCH(Z$1&amp;"/"&amp;$A$2,Data!$DN$1:$IS$1,0)))</f>
        <v>3</v>
      </c>
      <c r="AA37" s="230">
        <f>IF(ISERROR(INDEX(Data!$DN:$IS,MATCH($W37,Data!$DK:$DK,0),MATCH(AA$1&amp;"/"&amp;$A$2,Data!$DN$1:$IS$1,0)))=TRUE,0,INDEX(Data!$DN:$IS,MATCH($W37,Data!$DK:$DK,0),MATCH(AA$1&amp;"/"&amp;$A$2,Data!$DN$1:$IS$1,0)))</f>
        <v>0</v>
      </c>
      <c r="AB37" s="230">
        <f>IF(ISERROR(INDEX(Data!$DN:$IS,MATCH($W37,Data!$DK:$DK,0),MATCH(AB$1&amp;"/"&amp;$A$2,Data!$DN$1:$IS$1,0)))=TRUE,0,INDEX(Data!$DN:$IS,MATCH($W37,Data!$DK:$DK,0),MATCH(AB$1&amp;"/"&amp;$A$2,Data!$DN$1:$IS$1,0)))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3</v>
      </c>
      <c r="AF37" s="228">
        <f t="shared" ca="1" si="11"/>
        <v>0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>/R1/R2/R3</v>
      </c>
      <c r="AM37" s="228" t="str">
        <f t="shared" ca="1" si="33"/>
        <v/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34</v>
      </c>
      <c r="AT37" s="219" t="str">
        <f>MID(INDEX(Data!A:A,MATCH(W37,Data!DK:DK,0)),2,5)</f>
        <v>35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2" t="str">
        <f t="shared" ca="1" si="29"/>
        <v/>
      </c>
      <c r="B38" s="293"/>
      <c r="C38" s="294"/>
      <c r="D38" s="404" t="str">
        <f t="shared" ca="1" si="27"/>
        <v/>
      </c>
      <c r="E38" s="405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Roland Schönmayr</v>
      </c>
      <c r="X38" s="230">
        <f>IF(ISERROR(INDEX(Data!$DN:$IS,MATCH($W38,Data!$DK:$DK,0),MATCH(X$1&amp;"/"&amp;$A$2,Data!$DN$1:$IS$1,0)))=TRUE,0,INDEX(Data!$DN:$IS,MATCH($W38,Data!$DK:$DK,0),MATCH(X$1&amp;"/"&amp;$A$2,Data!$DN$1:$IS$1,0)))</f>
        <v>3</v>
      </c>
      <c r="Y38" s="230">
        <f>IF(ISERROR(INDEX(Data!$DN:$IS,MATCH($W38,Data!$DK:$DK,0),MATCH(Y$1&amp;"/"&amp;$A$2,Data!$DN$1:$IS$1,0)))=TRUE,0,INDEX(Data!$DN:$IS,MATCH($W38,Data!$DK:$DK,0),MATCH(Y$1&amp;"/"&amp;$A$2,Data!$DN$1:$IS$1,0)))</f>
        <v>3</v>
      </c>
      <c r="Z38" s="230">
        <f>IF(ISERROR(INDEX(Data!$DN:$IS,MATCH($W38,Data!$DK:$DK,0),MATCH(Z$1&amp;"/"&amp;$A$2,Data!$DN$1:$IS$1,0)))=TRUE,0,INDEX(Data!$DN:$IS,MATCH($W38,Data!$DK:$DK,0),MATCH(Z$1&amp;"/"&amp;$A$2,Data!$DN$1:$IS$1,0)))</f>
        <v>4</v>
      </c>
      <c r="AA38" s="230">
        <f>IF(ISERROR(INDEX(Data!$DN:$IS,MATCH($W38,Data!$DK:$DK,0),MATCH(AA$1&amp;"/"&amp;$A$2,Data!$DN$1:$IS$1,0)))=TRUE,0,INDEX(Data!$DN:$IS,MATCH($W38,Data!$DK:$DK,0),MATCH(AA$1&amp;"/"&amp;$A$2,Data!$DN$1:$IS$1,0)))</f>
        <v>0</v>
      </c>
      <c r="AB38" s="230">
        <f>IF(ISERROR(INDEX(Data!$DN:$IS,MATCH($W38,Data!$DK:$DK,0),MATCH(AB$1&amp;"/"&amp;$A$2,Data!$DN$1:$IS$1,0)))=TRUE,0,INDEX(Data!$DN:$IS,MATCH($W38,Data!$DK:$DK,0),MATCH(AB$1&amp;"/"&amp;$A$2,Data!$DN$1:$IS$1,0)))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2</v>
      </c>
      <c r="AF38" s="228">
        <f t="shared" ca="1" si="11"/>
        <v>1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>/R1/R2</v>
      </c>
      <c r="AM38" s="228" t="str">
        <f t="shared" ca="1" si="33"/>
        <v>/R3</v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34</v>
      </c>
      <c r="AT38" s="219" t="str">
        <f>MID(INDEX(Data!A:A,MATCH(W38,Data!DK:DK,0)),2,5)</f>
        <v>36</v>
      </c>
      <c r="AU38" s="219" t="str">
        <f>INDEX(Data!DL:DL,MATCH(W38,Data!DK:DK,0))</f>
        <v>M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92" t="str">
        <f t="shared" ca="1" si="29"/>
        <v/>
      </c>
      <c r="B39" s="293"/>
      <c r="C39" s="294"/>
      <c r="D39" s="404" t="str">
        <f t="shared" ca="1" si="27"/>
        <v/>
      </c>
      <c r="E39" s="405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85"/>
      <c r="W39" s="228" t="str">
        <f>Data!DK127</f>
        <v>Csaba Balsai</v>
      </c>
      <c r="X39" s="230">
        <f>IF(ISERROR(INDEX(Data!$DN:$IS,MATCH($W39,Data!$DK:$DK,0),MATCH(X$1&amp;"/"&amp;$A$2,Data!$DN$1:$IS$1,0)))=TRUE,0,INDEX(Data!$DN:$IS,MATCH($W39,Data!$DK:$DK,0),MATCH(X$1&amp;"/"&amp;$A$2,Data!$DN$1:$IS$1,0)))</f>
        <v>3</v>
      </c>
      <c r="Y39" s="230">
        <f>IF(ISERROR(INDEX(Data!$DN:$IS,MATCH($W39,Data!$DK:$DK,0),MATCH(Y$1&amp;"/"&amp;$A$2,Data!$DN$1:$IS$1,0)))=TRUE,0,INDEX(Data!$DN:$IS,MATCH($W39,Data!$DK:$DK,0),MATCH(Y$1&amp;"/"&amp;$A$2,Data!$DN$1:$IS$1,0)))</f>
        <v>3</v>
      </c>
      <c r="Z39" s="230">
        <f>IF(ISERROR(INDEX(Data!$DN:$IS,MATCH($W39,Data!$DK:$DK,0),MATCH(Z$1&amp;"/"&amp;$A$2,Data!$DN$1:$IS$1,0)))=TRUE,0,INDEX(Data!$DN:$IS,MATCH($W39,Data!$DK:$DK,0),MATCH(Z$1&amp;"/"&amp;$A$2,Data!$DN$1:$IS$1,0)))</f>
        <v>3</v>
      </c>
      <c r="AA39" s="230">
        <f>IF(ISERROR(INDEX(Data!$DN:$IS,MATCH($W39,Data!$DK:$DK,0),MATCH(AA$1&amp;"/"&amp;$A$2,Data!$DN$1:$IS$1,0)))=TRUE,0,INDEX(Data!$DN:$IS,MATCH($W39,Data!$DK:$DK,0),MATCH(AA$1&amp;"/"&amp;$A$2,Data!$DN$1:$IS$1,0)))</f>
        <v>0</v>
      </c>
      <c r="AB39" s="230">
        <f>IF(ISERROR(INDEX(Data!$DN:$IS,MATCH($W39,Data!$DK:$DK,0),MATCH(AB$1&amp;"/"&amp;$A$2,Data!$DN$1:$IS$1,0)))=TRUE,0,INDEX(Data!$DN:$IS,MATCH($W39,Data!$DK:$DK,0),MATCH(AB$1&amp;"/"&amp;$A$2,Data!$DN$1:$IS$1,0)))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3</v>
      </c>
      <c r="AF39" s="228">
        <f t="shared" ca="1" si="11"/>
        <v>0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/R1/R2/R3</v>
      </c>
      <c r="AM39" s="228" t="str">
        <f t="shared" ca="1" si="33"/>
        <v/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37</v>
      </c>
      <c r="AT39" s="219" t="str">
        <f>MID(INDEX(Data!A:A,MATCH(W39,Data!DK:DK,0)),2,5)</f>
        <v>37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74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92" t="str">
        <f t="shared" ca="1" si="29"/>
        <v/>
      </c>
      <c r="B40" s="293"/>
      <c r="C40" s="294"/>
      <c r="D40" s="404" t="str">
        <f t="shared" ca="1" si="27"/>
        <v/>
      </c>
      <c r="E40" s="405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85"/>
      <c r="W40" s="228" t="str">
        <f>Data!DK128</f>
        <v>Barnabas Jozsa</v>
      </c>
      <c r="X40" s="230">
        <f>IF(ISERROR(INDEX(Data!$DN:$IS,MATCH($W40,Data!$DK:$DK,0),MATCH(X$1&amp;"/"&amp;$A$2,Data!$DN$1:$IS$1,0)))=TRUE,0,INDEX(Data!$DN:$IS,MATCH($W40,Data!$DK:$DK,0),MATCH(X$1&amp;"/"&amp;$A$2,Data!$DN$1:$IS$1,0)))</f>
        <v>3</v>
      </c>
      <c r="Y40" s="230">
        <f>IF(ISERROR(INDEX(Data!$DN:$IS,MATCH($W40,Data!$DK:$DK,0),MATCH(Y$1&amp;"/"&amp;$A$2,Data!$DN$1:$IS$1,0)))=TRUE,0,INDEX(Data!$DN:$IS,MATCH($W40,Data!$DK:$DK,0),MATCH(Y$1&amp;"/"&amp;$A$2,Data!$DN$1:$IS$1,0)))</f>
        <v>3</v>
      </c>
      <c r="Z40" s="230">
        <f>IF(ISERROR(INDEX(Data!$DN:$IS,MATCH($W40,Data!$DK:$DK,0),MATCH(Z$1&amp;"/"&amp;$A$2,Data!$DN$1:$IS$1,0)))=TRUE,0,INDEX(Data!$DN:$IS,MATCH($W40,Data!$DK:$DK,0),MATCH(Z$1&amp;"/"&amp;$A$2,Data!$DN$1:$IS$1,0)))</f>
        <v>4</v>
      </c>
      <c r="AA40" s="230">
        <f>IF(ISERROR(INDEX(Data!$DN:$IS,MATCH($W40,Data!$DK:$DK,0),MATCH(AA$1&amp;"/"&amp;$A$2,Data!$DN$1:$IS$1,0)))=TRUE,0,INDEX(Data!$DN:$IS,MATCH($W40,Data!$DK:$DK,0),MATCH(AA$1&amp;"/"&amp;$A$2,Data!$DN$1:$IS$1,0)))</f>
        <v>0</v>
      </c>
      <c r="AB40" s="230">
        <f>IF(ISERROR(INDEX(Data!$DN:$IS,MATCH($W40,Data!$DK:$DK,0),MATCH(AB$1&amp;"/"&amp;$A$2,Data!$DN$1:$IS$1,0)))=TRUE,0,INDEX(Data!$DN:$IS,MATCH($W40,Data!$DK:$DK,0),MATCH(AB$1&amp;"/"&amp;$A$2,Data!$DN$1:$IS$1,0)))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2</v>
      </c>
      <c r="AF40" s="228">
        <f t="shared" ca="1" si="11"/>
        <v>1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/R1/R2</v>
      </c>
      <c r="AM40" s="228" t="str">
        <f t="shared" ca="1" si="33"/>
        <v>/R3</v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38</v>
      </c>
      <c r="AT40" s="219" t="str">
        <f>MID(INDEX(Data!A:A,MATCH(W40,Data!DK:DK,0)),2,5)</f>
        <v>38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74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92" t="str">
        <f t="shared" ca="1" si="29"/>
        <v/>
      </c>
      <c r="B41" s="293"/>
      <c r="C41" s="294"/>
      <c r="D41" s="404" t="str">
        <f t="shared" ca="1" si="27"/>
        <v/>
      </c>
      <c r="E41" s="405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85"/>
      <c r="W41" s="228" t="str">
        <f>Data!DK129</f>
        <v>Thorsten Hasawenth</v>
      </c>
      <c r="X41" s="230">
        <f>IF(ISERROR(INDEX(Data!$DN:$IS,MATCH($W41,Data!$DK:$DK,0),MATCH(X$1&amp;"/"&amp;$A$2,Data!$DN$1:$IS$1,0)))=TRUE,0,INDEX(Data!$DN:$IS,MATCH($W41,Data!$DK:$DK,0),MATCH(X$1&amp;"/"&amp;$A$2,Data!$DN$1:$IS$1,0)))</f>
        <v>4</v>
      </c>
      <c r="Y41" s="230">
        <f>IF(ISERROR(INDEX(Data!$DN:$IS,MATCH($W41,Data!$DK:$DK,0),MATCH(Y$1&amp;"/"&amp;$A$2,Data!$DN$1:$IS$1,0)))=TRUE,0,INDEX(Data!$DN:$IS,MATCH($W41,Data!$DK:$DK,0),MATCH(Y$1&amp;"/"&amp;$A$2,Data!$DN$1:$IS$1,0)))</f>
        <v>2</v>
      </c>
      <c r="Z41" s="230">
        <f>IF(ISERROR(INDEX(Data!$DN:$IS,MATCH($W41,Data!$DK:$DK,0),MATCH(Z$1&amp;"/"&amp;$A$2,Data!$DN$1:$IS$1,0)))=TRUE,0,INDEX(Data!$DN:$IS,MATCH($W41,Data!$DK:$DK,0),MATCH(Z$1&amp;"/"&amp;$A$2,Data!$DN$1:$IS$1,0)))</f>
        <v>3</v>
      </c>
      <c r="AA41" s="230">
        <f>IF(ISERROR(INDEX(Data!$DN:$IS,MATCH($W41,Data!$DK:$DK,0),MATCH(AA$1&amp;"/"&amp;$A$2,Data!$DN$1:$IS$1,0)))=TRUE,0,INDEX(Data!$DN:$IS,MATCH($W41,Data!$DK:$DK,0),MATCH(AA$1&amp;"/"&amp;$A$2,Data!$DN$1:$IS$1,0)))</f>
        <v>0</v>
      </c>
      <c r="AB41" s="230">
        <f>IF(ISERROR(INDEX(Data!$DN:$IS,MATCH($W41,Data!$DK:$DK,0),MATCH(AB$1&amp;"/"&amp;$A$2,Data!$DN$1:$IS$1,0)))=TRUE,0,INDEX(Data!$DN:$IS,MATCH($W41,Data!$DK:$DK,0),MATCH(AB$1&amp;"/"&amp;$A$2,Data!$DN$1:$IS$1,0)))</f>
        <v>0</v>
      </c>
      <c r="AC41" s="228">
        <f t="array" aca="1" ref="AC41" ca="1">SUMPRODUCT(($X41:$AB41&lt;=AC$2)*($X41:$AB41&gt;0))</f>
        <v>0</v>
      </c>
      <c r="AD41" s="228">
        <f t="shared" ref="AD41:AH82" ca="1" si="36">COUNTIF($X41:$AB41,"="&amp;AD$2)</f>
        <v>1</v>
      </c>
      <c r="AE41" s="228">
        <f t="shared" ca="1" si="36"/>
        <v>1</v>
      </c>
      <c r="AF41" s="228">
        <f t="shared" ca="1" si="36"/>
        <v>1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>/R2</v>
      </c>
      <c r="AL41" s="228" t="str">
        <f t="shared" ca="1" si="6"/>
        <v>/R3</v>
      </c>
      <c r="AM41" s="228" t="str">
        <f t="shared" ca="1" si="33"/>
        <v>/R1</v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>1461M</v>
      </c>
      <c r="AR41" s="219" t="str">
        <f ca="1">IF(OFFSET($AB41,0,MATCH(A$17,AC$1:AI$1,0))=0,"",OFFSET($AB41,0,MATCH(A$17,AC$1:AI$1,0))&amp;" / "&amp;W41 &amp;" ("&amp;INDEX(Data!DM:DM,MATCH(W41,Data!DK:DK,0))&amp;")")</f>
        <v>1 / Thorsten Hasawenth (39)</v>
      </c>
      <c r="AS41" s="219">
        <f>INDEX(Data!DM:DM,MATCH(W41,Data!DK:DK,0))</f>
        <v>39</v>
      </c>
      <c r="AT41" s="219" t="str">
        <f>MID(INDEX(Data!A:A,MATCH(W41,Data!DK:DK,0)),2,5)</f>
        <v>39</v>
      </c>
      <c r="AU41" s="219" t="str">
        <f>INDEX(Data!DL:DL,MATCH(W41,Data!DK:DK,0))</f>
        <v>M</v>
      </c>
      <c r="AV41" s="219" t="str">
        <f t="shared" ca="1" si="31"/>
        <v>R2</v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74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92" t="str">
        <f t="shared" ca="1" si="29"/>
        <v/>
      </c>
      <c r="B42" s="293"/>
      <c r="C42" s="294"/>
      <c r="D42" s="404" t="str">
        <f t="shared" ca="1" si="27"/>
        <v/>
      </c>
      <c r="E42" s="405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85"/>
      <c r="W42" s="228" t="str">
        <f>Data!DK130</f>
        <v>Helmut Heizeneder</v>
      </c>
      <c r="X42" s="230">
        <f>IF(ISERROR(INDEX(Data!$DN:$IS,MATCH($W42,Data!$DK:$DK,0),MATCH(X$1&amp;"/"&amp;$A$2,Data!$DN$1:$IS$1,0)))=TRUE,0,INDEX(Data!$DN:$IS,MATCH($W42,Data!$DK:$DK,0),MATCH(X$1&amp;"/"&amp;$A$2,Data!$DN$1:$IS$1,0)))</f>
        <v>3</v>
      </c>
      <c r="Y42" s="230">
        <f>IF(ISERROR(INDEX(Data!$DN:$IS,MATCH($W42,Data!$DK:$DK,0),MATCH(Y$1&amp;"/"&amp;$A$2,Data!$DN$1:$IS$1,0)))=TRUE,0,INDEX(Data!$DN:$IS,MATCH($W42,Data!$DK:$DK,0),MATCH(Y$1&amp;"/"&amp;$A$2,Data!$DN$1:$IS$1,0)))</f>
        <v>3</v>
      </c>
      <c r="Z42" s="230">
        <f>IF(ISERROR(INDEX(Data!$DN:$IS,MATCH($W42,Data!$DK:$DK,0),MATCH(Z$1&amp;"/"&amp;$A$2,Data!$DN$1:$IS$1,0)))=TRUE,0,INDEX(Data!$DN:$IS,MATCH($W42,Data!$DK:$DK,0),MATCH(Z$1&amp;"/"&amp;$A$2,Data!$DN$1:$IS$1,0)))</f>
        <v>4</v>
      </c>
      <c r="AA42" s="230">
        <f>IF(ISERROR(INDEX(Data!$DN:$IS,MATCH($W42,Data!$DK:$DK,0),MATCH(AA$1&amp;"/"&amp;$A$2,Data!$DN$1:$IS$1,0)))=TRUE,0,INDEX(Data!$DN:$IS,MATCH($W42,Data!$DK:$DK,0),MATCH(AA$1&amp;"/"&amp;$A$2,Data!$DN$1:$IS$1,0)))</f>
        <v>0</v>
      </c>
      <c r="AB42" s="230">
        <f>IF(ISERROR(INDEX(Data!$DN:$IS,MATCH($W42,Data!$DK:$DK,0),MATCH(AB$1&amp;"/"&amp;$A$2,Data!$DN$1:$IS$1,0)))=TRUE,0,INDEX(Data!$DN:$IS,MATCH($W42,Data!$DK:$DK,0),MATCH(AB$1&amp;"/"&amp;$A$2,Data!$DN$1:$IS$1,0)))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2</v>
      </c>
      <c r="AF42" s="228">
        <f t="shared" ca="1" si="36"/>
        <v>1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/R1/R2</v>
      </c>
      <c r="AM42" s="228" t="str">
        <f t="shared" ca="1" si="33"/>
        <v>/R3</v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40</v>
      </c>
      <c r="AT42" s="219" t="str">
        <f>MID(INDEX(Data!A:A,MATCH(W42,Data!DK:DK,0)),2,5)</f>
        <v>40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74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92" t="str">
        <f t="shared" ca="1" si="29"/>
        <v/>
      </c>
      <c r="B43" s="293"/>
      <c r="C43" s="294"/>
      <c r="D43" s="404" t="str">
        <f t="shared" ca="1" si="27"/>
        <v/>
      </c>
      <c r="E43" s="405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85"/>
      <c r="W43" s="228" t="str">
        <f>Data!DK131</f>
        <v>Michael Seitlinger</v>
      </c>
      <c r="X43" s="230">
        <f>IF(ISERROR(INDEX(Data!$DN:$IS,MATCH($W43,Data!$DK:$DK,0),MATCH(X$1&amp;"/"&amp;$A$2,Data!$DN$1:$IS$1,0)))=TRUE,0,INDEX(Data!$DN:$IS,MATCH($W43,Data!$DK:$DK,0),MATCH(X$1&amp;"/"&amp;$A$2,Data!$DN$1:$IS$1,0)))</f>
        <v>3</v>
      </c>
      <c r="Y43" s="230">
        <f>IF(ISERROR(INDEX(Data!$DN:$IS,MATCH($W43,Data!$DK:$DK,0),MATCH(Y$1&amp;"/"&amp;$A$2,Data!$DN$1:$IS$1,0)))=TRUE,0,INDEX(Data!$DN:$IS,MATCH($W43,Data!$DK:$DK,0),MATCH(Y$1&amp;"/"&amp;$A$2,Data!$DN$1:$IS$1,0)))</f>
        <v>4</v>
      </c>
      <c r="Z43" s="230">
        <f>IF(ISERROR(INDEX(Data!$DN:$IS,MATCH($W43,Data!$DK:$DK,0),MATCH(Z$1&amp;"/"&amp;$A$2,Data!$DN$1:$IS$1,0)))=TRUE,0,INDEX(Data!$DN:$IS,MATCH($W43,Data!$DK:$DK,0),MATCH(Z$1&amp;"/"&amp;$A$2,Data!$DN$1:$IS$1,0)))</f>
        <v>4</v>
      </c>
      <c r="AA43" s="230">
        <f>IF(ISERROR(INDEX(Data!$DN:$IS,MATCH($W43,Data!$DK:$DK,0),MATCH(AA$1&amp;"/"&amp;$A$2,Data!$DN$1:$IS$1,0)))=TRUE,0,INDEX(Data!$DN:$IS,MATCH($W43,Data!$DK:$DK,0),MATCH(AA$1&amp;"/"&amp;$A$2,Data!$DN$1:$IS$1,0)))</f>
        <v>0</v>
      </c>
      <c r="AB43" s="230">
        <f>IF(ISERROR(INDEX(Data!$DN:$IS,MATCH($W43,Data!$DK:$DK,0),MATCH(AB$1&amp;"/"&amp;$A$2,Data!$DN$1:$IS$1,0)))=TRUE,0,INDEX(Data!$DN:$IS,MATCH($W43,Data!$DK:$DK,0),MATCH(AB$1&amp;"/"&amp;$A$2,Data!$DN$1:$IS$1,0)))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1</v>
      </c>
      <c r="AF43" s="228">
        <f t="shared" ca="1" si="36"/>
        <v>2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/R1</v>
      </c>
      <c r="AM43" s="228" t="str">
        <f t="shared" ca="1" si="33"/>
        <v>/R2/R3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41</v>
      </c>
      <c r="AT43" s="219" t="str">
        <f>MID(INDEX(Data!A:A,MATCH(W43,Data!DK:DK,0)),2,5)</f>
        <v>41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74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92" t="str">
        <f t="shared" ca="1" si="29"/>
        <v/>
      </c>
      <c r="B44" s="293"/>
      <c r="C44" s="294"/>
      <c r="D44" s="404" t="str">
        <f t="shared" ca="1" si="27"/>
        <v/>
      </c>
      <c r="E44" s="405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85"/>
      <c r="W44" s="228" t="str">
        <f>Data!DK132</f>
        <v>Manfred Knapp</v>
      </c>
      <c r="X44" s="230">
        <f>IF(ISERROR(INDEX(Data!$DN:$IS,MATCH($W44,Data!$DK:$DK,0),MATCH(X$1&amp;"/"&amp;$A$2,Data!$DN$1:$IS$1,0)))=TRUE,0,INDEX(Data!$DN:$IS,MATCH($W44,Data!$DK:$DK,0),MATCH(X$1&amp;"/"&amp;$A$2,Data!$DN$1:$IS$1,0)))</f>
        <v>5</v>
      </c>
      <c r="Y44" s="230">
        <f>IF(ISERROR(INDEX(Data!$DN:$IS,MATCH($W44,Data!$DK:$DK,0),MATCH(Y$1&amp;"/"&amp;$A$2,Data!$DN$1:$IS$1,0)))=TRUE,0,INDEX(Data!$DN:$IS,MATCH($W44,Data!$DK:$DK,0),MATCH(Y$1&amp;"/"&amp;$A$2,Data!$DN$1:$IS$1,0)))</f>
        <v>3</v>
      </c>
      <c r="Z44" s="230">
        <f>IF(ISERROR(INDEX(Data!$DN:$IS,MATCH($W44,Data!$DK:$DK,0),MATCH(Z$1&amp;"/"&amp;$A$2,Data!$DN$1:$IS$1,0)))=TRUE,0,INDEX(Data!$DN:$IS,MATCH($W44,Data!$DK:$DK,0),MATCH(Z$1&amp;"/"&amp;$A$2,Data!$DN$1:$IS$1,0)))</f>
        <v>3</v>
      </c>
      <c r="AA44" s="230">
        <f>IF(ISERROR(INDEX(Data!$DN:$IS,MATCH($W44,Data!$DK:$DK,0),MATCH(AA$1&amp;"/"&amp;$A$2,Data!$DN$1:$IS$1,0)))=TRUE,0,INDEX(Data!$DN:$IS,MATCH($W44,Data!$DK:$DK,0),MATCH(AA$1&amp;"/"&amp;$A$2,Data!$DN$1:$IS$1,0)))</f>
        <v>0</v>
      </c>
      <c r="AB44" s="230">
        <f>IF(ISERROR(INDEX(Data!$DN:$IS,MATCH($W44,Data!$DK:$DK,0),MATCH(AB$1&amp;"/"&amp;$A$2,Data!$DN$1:$IS$1,0)))=TRUE,0,INDEX(Data!$DN:$IS,MATCH($W44,Data!$DK:$DK,0),MATCH(AB$1&amp;"/"&amp;$A$2,Data!$DN$1:$IS$1,0)))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2</v>
      </c>
      <c r="AF44" s="228">
        <f t="shared" ca="1" si="36"/>
        <v>0</v>
      </c>
      <c r="AG44" s="228">
        <f t="shared" ca="1" si="36"/>
        <v>1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/R2/R3</v>
      </c>
      <c r="AM44" s="228" t="str">
        <f t="shared" ca="1" si="33"/>
        <v/>
      </c>
      <c r="AN44" s="228" t="str">
        <f t="shared" ca="1" si="34"/>
        <v>/R1</v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42</v>
      </c>
      <c r="AT44" s="219" t="str">
        <f>MID(INDEX(Data!A:A,MATCH(W44,Data!DK:DK,0)),2,5)</f>
        <v>42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74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92" t="str">
        <f t="shared" ca="1" si="29"/>
        <v/>
      </c>
      <c r="B45" s="293"/>
      <c r="C45" s="294"/>
      <c r="D45" s="404" t="str">
        <f t="shared" ca="1" si="27"/>
        <v/>
      </c>
      <c r="E45" s="405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85"/>
      <c r="W45" s="228" t="str">
        <f>Data!DK133</f>
        <v>Alexander Eigl</v>
      </c>
      <c r="X45" s="230">
        <f>IF(ISERROR(INDEX(Data!$DN:$IS,MATCH($W45,Data!$DK:$DK,0),MATCH(X$1&amp;"/"&amp;$A$2,Data!$DN$1:$IS$1,0)))=TRUE,0,INDEX(Data!$DN:$IS,MATCH($W45,Data!$DK:$DK,0),MATCH(X$1&amp;"/"&amp;$A$2,Data!$DN$1:$IS$1,0)))</f>
        <v>3</v>
      </c>
      <c r="Y45" s="230">
        <f>IF(ISERROR(INDEX(Data!$DN:$IS,MATCH($W45,Data!$DK:$DK,0),MATCH(Y$1&amp;"/"&amp;$A$2,Data!$DN$1:$IS$1,0)))=TRUE,0,INDEX(Data!$DN:$IS,MATCH($W45,Data!$DK:$DK,0),MATCH(Y$1&amp;"/"&amp;$A$2,Data!$DN$1:$IS$1,0)))</f>
        <v>3</v>
      </c>
      <c r="Z45" s="230">
        <f>IF(ISERROR(INDEX(Data!$DN:$IS,MATCH($W45,Data!$DK:$DK,0),MATCH(Z$1&amp;"/"&amp;$A$2,Data!$DN$1:$IS$1,0)))=TRUE,0,INDEX(Data!$DN:$IS,MATCH($W45,Data!$DK:$DK,0),MATCH(Z$1&amp;"/"&amp;$A$2,Data!$DN$1:$IS$1,0)))</f>
        <v>4</v>
      </c>
      <c r="AA45" s="230">
        <f>IF(ISERROR(INDEX(Data!$DN:$IS,MATCH($W45,Data!$DK:$DK,0),MATCH(AA$1&amp;"/"&amp;$A$2,Data!$DN$1:$IS$1,0)))=TRUE,0,INDEX(Data!$DN:$IS,MATCH($W45,Data!$DK:$DK,0),MATCH(AA$1&amp;"/"&amp;$A$2,Data!$DN$1:$IS$1,0)))</f>
        <v>0</v>
      </c>
      <c r="AB45" s="230">
        <f>IF(ISERROR(INDEX(Data!$DN:$IS,MATCH($W45,Data!$DK:$DK,0),MATCH(AB$1&amp;"/"&amp;$A$2,Data!$DN$1:$IS$1,0)))=TRUE,0,INDEX(Data!$DN:$IS,MATCH($W45,Data!$DK:$DK,0),MATCH(AB$1&amp;"/"&amp;$A$2,Data!$DN$1:$IS$1,0)))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2</v>
      </c>
      <c r="AF45" s="228">
        <f t="shared" ca="1" si="36"/>
        <v>1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/R1/R2</v>
      </c>
      <c r="AM45" s="228" t="str">
        <f t="shared" ca="1" si="33"/>
        <v>/R3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43</v>
      </c>
      <c r="AT45" s="219" t="str">
        <f>MID(INDEX(Data!A:A,MATCH(W45,Data!DK:DK,0)),2,5)</f>
        <v>43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74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92" t="str">
        <f t="shared" ca="1" si="29"/>
        <v/>
      </c>
      <c r="B46" s="293"/>
      <c r="C46" s="294"/>
      <c r="D46" s="404" t="str">
        <f t="shared" ca="1" si="27"/>
        <v/>
      </c>
      <c r="E46" s="405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85"/>
      <c r="W46" s="228" t="str">
        <f>Data!DK134</f>
        <v>Michael Feller</v>
      </c>
      <c r="X46" s="230">
        <f>IF(ISERROR(INDEX(Data!$DN:$IS,MATCH($W46,Data!$DK:$DK,0),MATCH(X$1&amp;"/"&amp;$A$2,Data!$DN$1:$IS$1,0)))=TRUE,0,INDEX(Data!$DN:$IS,MATCH($W46,Data!$DK:$DK,0),MATCH(X$1&amp;"/"&amp;$A$2,Data!$DN$1:$IS$1,0)))</f>
        <v>3</v>
      </c>
      <c r="Y46" s="230">
        <f>IF(ISERROR(INDEX(Data!$DN:$IS,MATCH($W46,Data!$DK:$DK,0),MATCH(Y$1&amp;"/"&amp;$A$2,Data!$DN$1:$IS$1,0)))=TRUE,0,INDEX(Data!$DN:$IS,MATCH($W46,Data!$DK:$DK,0),MATCH(Y$1&amp;"/"&amp;$A$2,Data!$DN$1:$IS$1,0)))</f>
        <v>4</v>
      </c>
      <c r="Z46" s="230">
        <f>IF(ISERROR(INDEX(Data!$DN:$IS,MATCH($W46,Data!$DK:$DK,0),MATCH(Z$1&amp;"/"&amp;$A$2,Data!$DN$1:$IS$1,0)))=TRUE,0,INDEX(Data!$DN:$IS,MATCH($W46,Data!$DK:$DK,0),MATCH(Z$1&amp;"/"&amp;$A$2,Data!$DN$1:$IS$1,0)))</f>
        <v>3</v>
      </c>
      <c r="AA46" s="230">
        <f>IF(ISERROR(INDEX(Data!$DN:$IS,MATCH($W46,Data!$DK:$DK,0),MATCH(AA$1&amp;"/"&amp;$A$2,Data!$DN$1:$IS$1,0)))=TRUE,0,INDEX(Data!$DN:$IS,MATCH($W46,Data!$DK:$DK,0),MATCH(AA$1&amp;"/"&amp;$A$2,Data!$DN$1:$IS$1,0)))</f>
        <v>0</v>
      </c>
      <c r="AB46" s="230">
        <f>IF(ISERROR(INDEX(Data!$DN:$IS,MATCH($W46,Data!$DK:$DK,0),MATCH(AB$1&amp;"/"&amp;$A$2,Data!$DN$1:$IS$1,0)))=TRUE,0,INDEX(Data!$DN:$IS,MATCH($W46,Data!$DK:$DK,0),MATCH(AB$1&amp;"/"&amp;$A$2,Data!$DN$1:$IS$1,0)))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/R1/R3</v>
      </c>
      <c r="AM46" s="228" t="str">
        <f t="shared" ca="1" si="33"/>
        <v>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44</v>
      </c>
      <c r="AT46" s="219" t="str">
        <f>MID(INDEX(Data!A:A,MATCH(W46,Data!DK:DK,0)),2,5)</f>
        <v>44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74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92" t="str">
        <f t="shared" ca="1" si="29"/>
        <v/>
      </c>
      <c r="B47" s="293"/>
      <c r="C47" s="294"/>
      <c r="D47" s="404" t="str">
        <f t="shared" ca="1" si="27"/>
        <v/>
      </c>
      <c r="E47" s="405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85"/>
      <c r="W47" s="228" t="str">
        <f>Data!DK135</f>
        <v>Thomas Spritzendorfer</v>
      </c>
      <c r="X47" s="230">
        <f>IF(ISERROR(INDEX(Data!$DN:$IS,MATCH($W47,Data!$DK:$DK,0),MATCH(X$1&amp;"/"&amp;$A$2,Data!$DN$1:$IS$1,0)))=TRUE,0,INDEX(Data!$DN:$IS,MATCH($W47,Data!$DK:$DK,0),MATCH(X$1&amp;"/"&amp;$A$2,Data!$DN$1:$IS$1,0)))</f>
        <v>3</v>
      </c>
      <c r="Y47" s="230">
        <f>IF(ISERROR(INDEX(Data!$DN:$IS,MATCH($W47,Data!$DK:$DK,0),MATCH(Y$1&amp;"/"&amp;$A$2,Data!$DN$1:$IS$1,0)))=TRUE,0,INDEX(Data!$DN:$IS,MATCH($W47,Data!$DK:$DK,0),MATCH(Y$1&amp;"/"&amp;$A$2,Data!$DN$1:$IS$1,0)))</f>
        <v>4</v>
      </c>
      <c r="Z47" s="230">
        <f>IF(ISERROR(INDEX(Data!$DN:$IS,MATCH($W47,Data!$DK:$DK,0),MATCH(Z$1&amp;"/"&amp;$A$2,Data!$DN$1:$IS$1,0)))=TRUE,0,INDEX(Data!$DN:$IS,MATCH($W47,Data!$DK:$DK,0),MATCH(Z$1&amp;"/"&amp;$A$2,Data!$DN$1:$IS$1,0)))</f>
        <v>6</v>
      </c>
      <c r="AA47" s="230">
        <f>IF(ISERROR(INDEX(Data!$DN:$IS,MATCH($W47,Data!$DK:$DK,0),MATCH(AA$1&amp;"/"&amp;$A$2,Data!$DN$1:$IS$1,0)))=TRUE,0,INDEX(Data!$DN:$IS,MATCH($W47,Data!$DK:$DK,0),MATCH(AA$1&amp;"/"&amp;$A$2,Data!$DN$1:$IS$1,0)))</f>
        <v>0</v>
      </c>
      <c r="AB47" s="230">
        <f>IF(ISERROR(INDEX(Data!$DN:$IS,MATCH($W47,Data!$DK:$DK,0),MATCH(AB$1&amp;"/"&amp;$A$2,Data!$DN$1:$IS$1,0)))=TRUE,0,INDEX(Data!$DN:$IS,MATCH($W47,Data!$DK:$DK,0),MATCH(AB$1&amp;"/"&amp;$A$2,Data!$DN$1:$IS$1,0)))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1</v>
      </c>
      <c r="AF47" s="228">
        <f t="shared" ca="1" si="36"/>
        <v>1</v>
      </c>
      <c r="AG47" s="228">
        <f t="shared" ca="1" si="36"/>
        <v>0</v>
      </c>
      <c r="AH47" s="228">
        <f t="shared" ca="1" si="36"/>
        <v>1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/R1</v>
      </c>
      <c r="AM47" s="228" t="str">
        <f t="shared" ca="1" si="33"/>
        <v>/R2</v>
      </c>
      <c r="AN47" s="228" t="str">
        <f t="shared" ca="1" si="34"/>
        <v/>
      </c>
      <c r="AO47" s="228" t="str">
        <f t="shared" ca="1" si="35"/>
        <v>/R3</v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45</v>
      </c>
      <c r="AT47" s="219" t="str">
        <f>MID(INDEX(Data!A:A,MATCH(W47,Data!DK:DK,0)),2,5)</f>
        <v>45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74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92" t="str">
        <f t="shared" ca="1" si="29"/>
        <v/>
      </c>
      <c r="B48" s="293"/>
      <c r="C48" s="294"/>
      <c r="D48" s="404" t="str">
        <f t="shared" ca="1" si="27"/>
        <v/>
      </c>
      <c r="E48" s="405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85"/>
      <c r="W48" s="228" t="str">
        <f>Data!DK136</f>
        <v>Marcel Gala</v>
      </c>
      <c r="X48" s="230">
        <f>IF(ISERROR(INDEX(Data!$DN:$IS,MATCH($W48,Data!$DK:$DK,0),MATCH(X$1&amp;"/"&amp;$A$2,Data!$DN$1:$IS$1,0)))=TRUE,0,INDEX(Data!$DN:$IS,MATCH($W48,Data!$DK:$DK,0),MATCH(X$1&amp;"/"&amp;$A$2,Data!$DN$1:$IS$1,0)))</f>
        <v>6</v>
      </c>
      <c r="Y48" s="230">
        <f>IF(ISERROR(INDEX(Data!$DN:$IS,MATCH($W48,Data!$DK:$DK,0),MATCH(Y$1&amp;"/"&amp;$A$2,Data!$DN$1:$IS$1,0)))=TRUE,0,INDEX(Data!$DN:$IS,MATCH($W48,Data!$DK:$DK,0),MATCH(Y$1&amp;"/"&amp;$A$2,Data!$DN$1:$IS$1,0)))</f>
        <v>4</v>
      </c>
      <c r="Z48" s="230">
        <f>IF(ISERROR(INDEX(Data!$DN:$IS,MATCH($W48,Data!$DK:$DK,0),MATCH(Z$1&amp;"/"&amp;$A$2,Data!$DN$1:$IS$1,0)))=TRUE,0,INDEX(Data!$DN:$IS,MATCH($W48,Data!$DK:$DK,0),MATCH(Z$1&amp;"/"&amp;$A$2,Data!$DN$1:$IS$1,0)))</f>
        <v>4</v>
      </c>
      <c r="AA48" s="230">
        <f>IF(ISERROR(INDEX(Data!$DN:$IS,MATCH($W48,Data!$DK:$DK,0),MATCH(AA$1&amp;"/"&amp;$A$2,Data!$DN$1:$IS$1,0)))=TRUE,0,INDEX(Data!$DN:$IS,MATCH($W48,Data!$DK:$DK,0),MATCH(AA$1&amp;"/"&amp;$A$2,Data!$DN$1:$IS$1,0)))</f>
        <v>0</v>
      </c>
      <c r="AB48" s="230">
        <f>IF(ISERROR(INDEX(Data!$DN:$IS,MATCH($W48,Data!$DK:$DK,0),MATCH(AB$1&amp;"/"&amp;$A$2,Data!$DN$1:$IS$1,0)))=TRUE,0,INDEX(Data!$DN:$IS,MATCH($W48,Data!$DK:$DK,0),MATCH(AB$1&amp;"/"&amp;$A$2,Data!$DN$1:$IS$1,0)))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0</v>
      </c>
      <c r="AF48" s="228">
        <f t="shared" ca="1" si="36"/>
        <v>2</v>
      </c>
      <c r="AG48" s="228">
        <f t="shared" ca="1" si="36"/>
        <v>0</v>
      </c>
      <c r="AH48" s="228">
        <f t="shared" ca="1" si="36"/>
        <v>1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/>
      </c>
      <c r="AM48" s="228" t="str">
        <f t="shared" ca="1" si="33"/>
        <v>/R2/R3</v>
      </c>
      <c r="AN48" s="228" t="str">
        <f t="shared" ca="1" si="34"/>
        <v/>
      </c>
      <c r="AO48" s="228" t="str">
        <f t="shared" ca="1" si="35"/>
        <v>/R1</v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45</v>
      </c>
      <c r="AT48" s="219" t="str">
        <f>MID(INDEX(Data!A:A,MATCH(W48,Data!DK:DK,0)),2,5)</f>
        <v>46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74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92" t="str">
        <f t="shared" ca="1" si="29"/>
        <v/>
      </c>
      <c r="B49" s="293"/>
      <c r="C49" s="294"/>
      <c r="D49" s="404" t="str">
        <f t="shared" ca="1" si="27"/>
        <v/>
      </c>
      <c r="E49" s="405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85"/>
      <c r="W49" s="228" t="str">
        <f>Data!DK137</f>
        <v>Vanja Brozovic</v>
      </c>
      <c r="X49" s="230">
        <f>IF(ISERROR(INDEX(Data!$DN:$IS,MATCH($W49,Data!$DK:$DK,0),MATCH(X$1&amp;"/"&amp;$A$2,Data!$DN$1:$IS$1,0)))=TRUE,0,INDEX(Data!$DN:$IS,MATCH($W49,Data!$DK:$DK,0),MATCH(X$1&amp;"/"&amp;$A$2,Data!$DN$1:$IS$1,0)))</f>
        <v>4</v>
      </c>
      <c r="Y49" s="230">
        <f>IF(ISERROR(INDEX(Data!$DN:$IS,MATCH($W49,Data!$DK:$DK,0),MATCH(Y$1&amp;"/"&amp;$A$2,Data!$DN$1:$IS$1,0)))=TRUE,0,INDEX(Data!$DN:$IS,MATCH($W49,Data!$DK:$DK,0),MATCH(Y$1&amp;"/"&amp;$A$2,Data!$DN$1:$IS$1,0)))</f>
        <v>4</v>
      </c>
      <c r="Z49" s="230">
        <f>IF(ISERROR(INDEX(Data!$DN:$IS,MATCH($W49,Data!$DK:$DK,0),MATCH(Z$1&amp;"/"&amp;$A$2,Data!$DN$1:$IS$1,0)))=TRUE,0,INDEX(Data!$DN:$IS,MATCH($W49,Data!$DK:$DK,0),MATCH(Z$1&amp;"/"&amp;$A$2,Data!$DN$1:$IS$1,0)))</f>
        <v>4</v>
      </c>
      <c r="AA49" s="230">
        <f>IF(ISERROR(INDEX(Data!$DN:$IS,MATCH($W49,Data!$DK:$DK,0),MATCH(AA$1&amp;"/"&amp;$A$2,Data!$DN$1:$IS$1,0)))=TRUE,0,INDEX(Data!$DN:$IS,MATCH($W49,Data!$DK:$DK,0),MATCH(AA$1&amp;"/"&amp;$A$2,Data!$DN$1:$IS$1,0)))</f>
        <v>0</v>
      </c>
      <c r="AB49" s="230">
        <f>IF(ISERROR(INDEX(Data!$DN:$IS,MATCH($W49,Data!$DK:$DK,0),MATCH(AB$1&amp;"/"&amp;$A$2,Data!$DN$1:$IS$1,0)))=TRUE,0,INDEX(Data!$DN:$IS,MATCH($W49,Data!$DK:$DK,0),MATCH(AB$1&amp;"/"&amp;$A$2,Data!$DN$1:$IS$1,0)))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0</v>
      </c>
      <c r="AF49" s="228">
        <f t="shared" ca="1" si="36"/>
        <v>3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/>
      </c>
      <c r="AM49" s="228" t="str">
        <f t="shared" ca="1" si="33"/>
        <v>/R1/R2/R3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47</v>
      </c>
      <c r="AT49" s="219" t="str">
        <f>MID(INDEX(Data!A:A,MATCH(W49,Data!DK:DK,0)),2,5)</f>
        <v>47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74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92" t="str">
        <f t="shared" ca="1" si="29"/>
        <v/>
      </c>
      <c r="B50" s="293"/>
      <c r="C50" s="294"/>
      <c r="D50" s="404" t="str">
        <f t="shared" ca="1" si="27"/>
        <v/>
      </c>
      <c r="E50" s="405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85"/>
      <c r="W50" s="228" t="str">
        <f>Data!DK138</f>
        <v>Pavol Kudela</v>
      </c>
      <c r="X50" s="230">
        <f>IF(ISERROR(INDEX(Data!$DN:$IS,MATCH($W50,Data!$DK:$DK,0),MATCH(X$1&amp;"/"&amp;$A$2,Data!$DN$1:$IS$1,0)))=TRUE,0,INDEX(Data!$DN:$IS,MATCH($W50,Data!$DK:$DK,0),MATCH(X$1&amp;"/"&amp;$A$2,Data!$DN$1:$IS$1,0)))</f>
        <v>5</v>
      </c>
      <c r="Y50" s="230">
        <f>IF(ISERROR(INDEX(Data!$DN:$IS,MATCH($W50,Data!$DK:$DK,0),MATCH(Y$1&amp;"/"&amp;$A$2,Data!$DN$1:$IS$1,0)))=TRUE,0,INDEX(Data!$DN:$IS,MATCH($W50,Data!$DK:$DK,0),MATCH(Y$1&amp;"/"&amp;$A$2,Data!$DN$1:$IS$1,0)))</f>
        <v>4</v>
      </c>
      <c r="Z50" s="230">
        <f>IF(ISERROR(INDEX(Data!$DN:$IS,MATCH($W50,Data!$DK:$DK,0),MATCH(Z$1&amp;"/"&amp;$A$2,Data!$DN$1:$IS$1,0)))=TRUE,0,INDEX(Data!$DN:$IS,MATCH($W50,Data!$DK:$DK,0),MATCH(Z$1&amp;"/"&amp;$A$2,Data!$DN$1:$IS$1,0)))</f>
        <v>5</v>
      </c>
      <c r="AA50" s="230">
        <f>IF(ISERROR(INDEX(Data!$DN:$IS,MATCH($W50,Data!$DK:$DK,0),MATCH(AA$1&amp;"/"&amp;$A$2,Data!$DN$1:$IS$1,0)))=TRUE,0,INDEX(Data!$DN:$IS,MATCH($W50,Data!$DK:$DK,0),MATCH(AA$1&amp;"/"&amp;$A$2,Data!$DN$1:$IS$1,0)))</f>
        <v>0</v>
      </c>
      <c r="AB50" s="230">
        <f>IF(ISERROR(INDEX(Data!$DN:$IS,MATCH($W50,Data!$DK:$DK,0),MATCH(AB$1&amp;"/"&amp;$A$2,Data!$DN$1:$IS$1,0)))=TRUE,0,INDEX(Data!$DN:$IS,MATCH($W50,Data!$DK:$DK,0),MATCH(AB$1&amp;"/"&amp;$A$2,Data!$DN$1:$IS$1,0)))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0</v>
      </c>
      <c r="AF50" s="228">
        <f t="shared" ca="1" si="36"/>
        <v>1</v>
      </c>
      <c r="AG50" s="228">
        <f t="shared" ca="1" si="36"/>
        <v>2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/>
      </c>
      <c r="AM50" s="228" t="str">
        <f t="shared" ca="1" si="33"/>
        <v>/R2</v>
      </c>
      <c r="AN50" s="228" t="str">
        <f t="shared" ca="1" si="34"/>
        <v>/R1/R3</v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48</v>
      </c>
      <c r="AT50" s="219" t="str">
        <f>MID(INDEX(Data!A:A,MATCH(W50,Data!DK:DK,0)),2,5)</f>
        <v>48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74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92" t="str">
        <f t="shared" ca="1" si="29"/>
        <v/>
      </c>
      <c r="B51" s="293"/>
      <c r="C51" s="294"/>
      <c r="D51" s="404" t="str">
        <f t="shared" ref="D51:D82" ca="1" si="37">INDEX(AV:AV,MATCH(A51,AR:AR,0))</f>
        <v/>
      </c>
      <c r="E51" s="405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85"/>
      <c r="W51" s="228" t="str">
        <f>Data!DK139</f>
        <v>Ousama El Nabriss</v>
      </c>
      <c r="X51" s="230">
        <f>IF(ISERROR(INDEX(Data!$DN:$IS,MATCH($W51,Data!$DK:$DK,0),MATCH(X$1&amp;"/"&amp;$A$2,Data!$DN$1:$IS$1,0)))=TRUE,0,INDEX(Data!$DN:$IS,MATCH($W51,Data!$DK:$DK,0),MATCH(X$1&amp;"/"&amp;$A$2,Data!$DN$1:$IS$1,0)))</f>
        <v>4</v>
      </c>
      <c r="Y51" s="230">
        <f>IF(ISERROR(INDEX(Data!$DN:$IS,MATCH($W51,Data!$DK:$DK,0),MATCH(Y$1&amp;"/"&amp;$A$2,Data!$DN$1:$IS$1,0)))=TRUE,0,INDEX(Data!$DN:$IS,MATCH($W51,Data!$DK:$DK,0),MATCH(Y$1&amp;"/"&amp;$A$2,Data!$DN$1:$IS$1,0)))</f>
        <v>4</v>
      </c>
      <c r="Z51" s="230">
        <f>IF(ISERROR(INDEX(Data!$DN:$IS,MATCH($W51,Data!$DK:$DK,0),MATCH(Z$1&amp;"/"&amp;$A$2,Data!$DN$1:$IS$1,0)))=TRUE,0,INDEX(Data!$DN:$IS,MATCH($W51,Data!$DK:$DK,0),MATCH(Z$1&amp;"/"&amp;$A$2,Data!$DN$1:$IS$1,0)))</f>
        <v>4</v>
      </c>
      <c r="AA51" s="230">
        <f>IF(ISERROR(INDEX(Data!$DN:$IS,MATCH($W51,Data!$DK:$DK,0),MATCH(AA$1&amp;"/"&amp;$A$2,Data!$DN$1:$IS$1,0)))=TRUE,0,INDEX(Data!$DN:$IS,MATCH($W51,Data!$DK:$DK,0),MATCH(AA$1&amp;"/"&amp;$A$2,Data!$DN$1:$IS$1,0)))</f>
        <v>0</v>
      </c>
      <c r="AB51" s="230">
        <f>IF(ISERROR(INDEX(Data!$DN:$IS,MATCH($W51,Data!$DK:$DK,0),MATCH(AB$1&amp;"/"&amp;$A$2,Data!$DN$1:$IS$1,0)))=TRUE,0,INDEX(Data!$DN:$IS,MATCH($W51,Data!$DK:$DK,0),MATCH(AB$1&amp;"/"&amp;$A$2,Data!$DN$1:$IS$1,0)))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0</v>
      </c>
      <c r="AF51" s="228">
        <f t="shared" ca="1" si="36"/>
        <v>3</v>
      </c>
      <c r="AG51" s="228">
        <f t="shared" ca="1" si="36"/>
        <v>0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/>
      </c>
      <c r="AM51" s="228" t="str">
        <f t="shared" ca="1" si="33"/>
        <v>/R1/R2/R3</v>
      </c>
      <c r="AN51" s="228" t="str">
        <f t="shared" ca="1" si="34"/>
        <v/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48</v>
      </c>
      <c r="AT51" s="219" t="str">
        <f>MID(INDEX(Data!A:A,MATCH(W51,Data!DK:DK,0)),2,5)</f>
        <v>49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74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92" t="str">
        <f t="shared" ca="1" si="29"/>
        <v/>
      </c>
      <c r="B52" s="293"/>
      <c r="C52" s="294"/>
      <c r="D52" s="404" t="str">
        <f t="shared" ca="1" si="37"/>
        <v/>
      </c>
      <c r="E52" s="405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85"/>
      <c r="W52" s="228" t="str">
        <f>Data!DK140</f>
        <v>Gianluca Agrinz</v>
      </c>
      <c r="X52" s="230">
        <f>IF(ISERROR(INDEX(Data!$DN:$IS,MATCH($W52,Data!$DK:$DK,0),MATCH(X$1&amp;"/"&amp;$A$2,Data!$DN$1:$IS$1,0)))=TRUE,0,INDEX(Data!$DN:$IS,MATCH($W52,Data!$DK:$DK,0),MATCH(X$1&amp;"/"&amp;$A$2,Data!$DN$1:$IS$1,0)))</f>
        <v>4</v>
      </c>
      <c r="Y52" s="230">
        <f>IF(ISERROR(INDEX(Data!$DN:$IS,MATCH($W52,Data!$DK:$DK,0),MATCH(Y$1&amp;"/"&amp;$A$2,Data!$DN$1:$IS$1,0)))=TRUE,0,INDEX(Data!$DN:$IS,MATCH($W52,Data!$DK:$DK,0),MATCH(Y$1&amp;"/"&amp;$A$2,Data!$DN$1:$IS$1,0)))</f>
        <v>4</v>
      </c>
      <c r="Z52" s="230">
        <f>IF(ISERROR(INDEX(Data!$DN:$IS,MATCH($W52,Data!$DK:$DK,0),MATCH(Z$1&amp;"/"&amp;$A$2,Data!$DN$1:$IS$1,0)))=TRUE,0,INDEX(Data!$DN:$IS,MATCH($W52,Data!$DK:$DK,0),MATCH(Z$1&amp;"/"&amp;$A$2,Data!$DN$1:$IS$1,0)))</f>
        <v>6</v>
      </c>
      <c r="AA52" s="230">
        <f>IF(ISERROR(INDEX(Data!$DN:$IS,MATCH($W52,Data!$DK:$DK,0),MATCH(AA$1&amp;"/"&amp;$A$2,Data!$DN$1:$IS$1,0)))=TRUE,0,INDEX(Data!$DN:$IS,MATCH($W52,Data!$DK:$DK,0),MATCH(AA$1&amp;"/"&amp;$A$2,Data!$DN$1:$IS$1,0)))</f>
        <v>0</v>
      </c>
      <c r="AB52" s="230">
        <f>IF(ISERROR(INDEX(Data!$DN:$IS,MATCH($W52,Data!$DK:$DK,0),MATCH(AB$1&amp;"/"&amp;$A$2,Data!$DN$1:$IS$1,0)))=TRUE,0,INDEX(Data!$DN:$IS,MATCH($W52,Data!$DK:$DK,0),MATCH(AB$1&amp;"/"&amp;$A$2,Data!$DN$1:$IS$1,0)))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0</v>
      </c>
      <c r="AF52" s="228">
        <f t="shared" ca="1" si="36"/>
        <v>2</v>
      </c>
      <c r="AG52" s="228">
        <f t="shared" ca="1" si="36"/>
        <v>0</v>
      </c>
      <c r="AH52" s="228">
        <f t="shared" ca="1" si="36"/>
        <v>1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/>
      </c>
      <c r="AM52" s="228" t="str">
        <f t="shared" ca="1" si="33"/>
        <v>/R1/R2</v>
      </c>
      <c r="AN52" s="228" t="str">
        <f t="shared" ca="1" si="34"/>
        <v/>
      </c>
      <c r="AO52" s="228" t="str">
        <f t="shared" ca="1" si="35"/>
        <v>/R3</v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50</v>
      </c>
      <c r="AT52" s="219" t="str">
        <f>MID(INDEX(Data!A:A,MATCH(W52,Data!DK:DK,0)),2,5)</f>
        <v>50</v>
      </c>
      <c r="AU52" s="219" t="str">
        <f>INDEX(Data!DL:DL,MATCH(W52,Data!DK:DK,0))</f>
        <v>M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74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92" t="str">
        <f t="shared" ca="1" si="29"/>
        <v/>
      </c>
      <c r="B53" s="293"/>
      <c r="C53" s="294"/>
      <c r="D53" s="404" t="str">
        <f t="shared" ca="1" si="37"/>
        <v/>
      </c>
      <c r="E53" s="405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85"/>
      <c r="W53" s="228" t="str">
        <f>Data!DK141</f>
        <v>Roman Agrinz</v>
      </c>
      <c r="X53" s="230">
        <f>IF(ISERROR(INDEX(Data!$DN:$IS,MATCH($W53,Data!$DK:$DK,0),MATCH(X$1&amp;"/"&amp;$A$2,Data!$DN$1:$IS$1,0)))=TRUE,0,INDEX(Data!$DN:$IS,MATCH($W53,Data!$DK:$DK,0),MATCH(X$1&amp;"/"&amp;$A$2,Data!$DN$1:$IS$1,0)))</f>
        <v>5</v>
      </c>
      <c r="Y53" s="230">
        <f>IF(ISERROR(INDEX(Data!$DN:$IS,MATCH($W53,Data!$DK:$DK,0),MATCH(Y$1&amp;"/"&amp;$A$2,Data!$DN$1:$IS$1,0)))=TRUE,0,INDEX(Data!$DN:$IS,MATCH($W53,Data!$DK:$DK,0),MATCH(Y$1&amp;"/"&amp;$A$2,Data!$DN$1:$IS$1,0)))</f>
        <v>3</v>
      </c>
      <c r="Z53" s="230">
        <f>IF(ISERROR(INDEX(Data!$DN:$IS,MATCH($W53,Data!$DK:$DK,0),MATCH(Z$1&amp;"/"&amp;$A$2,Data!$DN$1:$IS$1,0)))=TRUE,0,INDEX(Data!$DN:$IS,MATCH($W53,Data!$DK:$DK,0),MATCH(Z$1&amp;"/"&amp;$A$2,Data!$DN$1:$IS$1,0)))</f>
        <v>5</v>
      </c>
      <c r="AA53" s="230">
        <f>IF(ISERROR(INDEX(Data!$DN:$IS,MATCH($W53,Data!$DK:$DK,0),MATCH(AA$1&amp;"/"&amp;$A$2,Data!$DN$1:$IS$1,0)))=TRUE,0,INDEX(Data!$DN:$IS,MATCH($W53,Data!$DK:$DK,0),MATCH(AA$1&amp;"/"&amp;$A$2,Data!$DN$1:$IS$1,0)))</f>
        <v>0</v>
      </c>
      <c r="AB53" s="230">
        <f>IF(ISERROR(INDEX(Data!$DN:$IS,MATCH($W53,Data!$DK:$DK,0),MATCH(AB$1&amp;"/"&amp;$A$2,Data!$DN$1:$IS$1,0)))=TRUE,0,INDEX(Data!$DN:$IS,MATCH($W53,Data!$DK:$DK,0),MATCH(AB$1&amp;"/"&amp;$A$2,Data!$DN$1:$IS$1,0)))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1</v>
      </c>
      <c r="AF53" s="228">
        <f t="shared" ca="1" si="36"/>
        <v>0</v>
      </c>
      <c r="AG53" s="228">
        <f t="shared" ca="1" si="36"/>
        <v>2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>/R2</v>
      </c>
      <c r="AM53" s="228" t="str">
        <f t="shared" ca="1" si="33"/>
        <v/>
      </c>
      <c r="AN53" s="228" t="str">
        <f t="shared" ca="1" si="34"/>
        <v>/R1/R3</v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51</v>
      </c>
      <c r="AT53" s="219" t="str">
        <f>MID(INDEX(Data!A:A,MATCH(W53,Data!DK:DK,0)),2,5)</f>
        <v>51</v>
      </c>
      <c r="AU53" s="219" t="str">
        <f>INDEX(Data!DL:DL,MATCH(W53,Data!DK:DK,0))</f>
        <v>M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74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92" t="str">
        <f t="shared" ca="1" si="29"/>
        <v/>
      </c>
      <c r="B54" s="293"/>
      <c r="C54" s="294"/>
      <c r="D54" s="404" t="str">
        <f t="shared" ca="1" si="37"/>
        <v/>
      </c>
      <c r="E54" s="405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85"/>
      <c r="W54" s="228" t="str">
        <f>Data!DK142</f>
        <v>Kristijan Sklepic</v>
      </c>
      <c r="X54" s="230">
        <f>IF(ISERROR(INDEX(Data!$DN:$IS,MATCH($W54,Data!$DK:$DK,0),MATCH(X$1&amp;"/"&amp;$A$2,Data!$DN$1:$IS$1,0)))=TRUE,0,INDEX(Data!$DN:$IS,MATCH($W54,Data!$DK:$DK,0),MATCH(X$1&amp;"/"&amp;$A$2,Data!$DN$1:$IS$1,0)))</f>
        <v>3</v>
      </c>
      <c r="Y54" s="230">
        <f>IF(ISERROR(INDEX(Data!$DN:$IS,MATCH($W54,Data!$DK:$DK,0),MATCH(Y$1&amp;"/"&amp;$A$2,Data!$DN$1:$IS$1,0)))=TRUE,0,INDEX(Data!$DN:$IS,MATCH($W54,Data!$DK:$DK,0),MATCH(Y$1&amp;"/"&amp;$A$2,Data!$DN$1:$IS$1,0)))</f>
        <v>4</v>
      </c>
      <c r="Z54" s="230">
        <f>IF(ISERROR(INDEX(Data!$DN:$IS,MATCH($W54,Data!$DK:$DK,0),MATCH(Z$1&amp;"/"&amp;$A$2,Data!$DN$1:$IS$1,0)))=TRUE,0,INDEX(Data!$DN:$IS,MATCH($W54,Data!$DK:$DK,0),MATCH(Z$1&amp;"/"&amp;$A$2,Data!$DN$1:$IS$1,0)))</f>
        <v>3</v>
      </c>
      <c r="AA54" s="230">
        <f>IF(ISERROR(INDEX(Data!$DN:$IS,MATCH($W54,Data!$DK:$DK,0),MATCH(AA$1&amp;"/"&amp;$A$2,Data!$DN$1:$IS$1,0)))=TRUE,0,INDEX(Data!$DN:$IS,MATCH($W54,Data!$DK:$DK,0),MATCH(AA$1&amp;"/"&amp;$A$2,Data!$DN$1:$IS$1,0)))</f>
        <v>0</v>
      </c>
      <c r="AB54" s="230">
        <f>IF(ISERROR(INDEX(Data!$DN:$IS,MATCH($W54,Data!$DK:$DK,0),MATCH(AB$1&amp;"/"&amp;$A$2,Data!$DN$1:$IS$1,0)))=TRUE,0,INDEX(Data!$DN:$IS,MATCH($W54,Data!$DK:$DK,0),MATCH(AB$1&amp;"/"&amp;$A$2,Data!$DN$1:$IS$1,0)))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2</v>
      </c>
      <c r="AF54" s="228">
        <f t="shared" ca="1" si="36"/>
        <v>1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/R1/R3</v>
      </c>
      <c r="AM54" s="228" t="str">
        <f t="shared" ca="1" si="33"/>
        <v>/R2</v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52</v>
      </c>
      <c r="AT54" s="219" t="str">
        <f>MID(INDEX(Data!A:A,MATCH(W54,Data!DK:DK,0)),2,5)</f>
        <v>52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74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92" t="str">
        <f t="shared" ca="1" si="29"/>
        <v/>
      </c>
      <c r="B55" s="293"/>
      <c r="C55" s="294"/>
      <c r="D55" s="404" t="str">
        <f t="shared" ca="1" si="37"/>
        <v/>
      </c>
      <c r="E55" s="405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85"/>
      <c r="W55" s="228" t="str">
        <f>Data!DK143</f>
        <v>Katharina Gusenbauer</v>
      </c>
      <c r="X55" s="230">
        <f>IF(ISERROR(INDEX(Data!$DN:$IS,MATCH($W55,Data!$DK:$DK,0),MATCH(X$1&amp;"/"&amp;$A$2,Data!$DN$1:$IS$1,0)))=TRUE,0,INDEX(Data!$DN:$IS,MATCH($W55,Data!$DK:$DK,0),MATCH(X$1&amp;"/"&amp;$A$2,Data!$DN$1:$IS$1,0)))</f>
        <v>4</v>
      </c>
      <c r="Y55" s="230">
        <f>IF(ISERROR(INDEX(Data!$DN:$IS,MATCH($W55,Data!$DK:$DK,0),MATCH(Y$1&amp;"/"&amp;$A$2,Data!$DN$1:$IS$1,0)))=TRUE,0,INDEX(Data!$DN:$IS,MATCH($W55,Data!$DK:$DK,0),MATCH(Y$1&amp;"/"&amp;$A$2,Data!$DN$1:$IS$1,0)))</f>
        <v>3</v>
      </c>
      <c r="Z55" s="230">
        <f>IF(ISERROR(INDEX(Data!$DN:$IS,MATCH($W55,Data!$DK:$DK,0),MATCH(Z$1&amp;"/"&amp;$A$2,Data!$DN$1:$IS$1,0)))=TRUE,0,INDEX(Data!$DN:$IS,MATCH($W55,Data!$DK:$DK,0),MATCH(Z$1&amp;"/"&amp;$A$2,Data!$DN$1:$IS$1,0)))</f>
        <v>3</v>
      </c>
      <c r="AA55" s="230">
        <f>IF(ISERROR(INDEX(Data!$DN:$IS,MATCH($W55,Data!$DK:$DK,0),MATCH(AA$1&amp;"/"&amp;$A$2,Data!$DN$1:$IS$1,0)))=TRUE,0,INDEX(Data!$DN:$IS,MATCH($W55,Data!$DK:$DK,0),MATCH(AA$1&amp;"/"&amp;$A$2,Data!$DN$1:$IS$1,0)))</f>
        <v>5</v>
      </c>
      <c r="AB55" s="230">
        <f>IF(ISERROR(INDEX(Data!$DN:$IS,MATCH($W55,Data!$DK:$DK,0),MATCH(AB$1&amp;"/"&amp;$A$2,Data!$DN$1:$IS$1,0)))=TRUE,0,INDEX(Data!$DN:$IS,MATCH($W55,Data!$DK:$DK,0),MATCH(AB$1&amp;"/"&amp;$A$2,Data!$DN$1:$IS$1,0)))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2</v>
      </c>
      <c r="AF55" s="228">
        <f t="shared" ca="1" si="36"/>
        <v>1</v>
      </c>
      <c r="AG55" s="228">
        <f t="shared" ca="1" si="36"/>
        <v>1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>/R2/R3</v>
      </c>
      <c r="AM55" s="228" t="str">
        <f t="shared" ca="1" si="33"/>
        <v>/R1</v>
      </c>
      <c r="AN55" s="228" t="str">
        <f t="shared" ca="1" si="34"/>
        <v>/F</v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1</v>
      </c>
      <c r="AT55" s="219" t="str">
        <f>MID(INDEX(Data!A:A,MATCH(W55,Data!DK:DK,0)),2,5)</f>
        <v>1</v>
      </c>
      <c r="AU55" s="219" t="str">
        <f>INDEX(Data!DL:DL,MATCH(W55,Data!DK:DK,0))</f>
        <v>W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74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92" t="str">
        <f t="shared" ca="1" si="29"/>
        <v/>
      </c>
      <c r="B56" s="293"/>
      <c r="C56" s="294"/>
      <c r="D56" s="404" t="str">
        <f t="shared" ca="1" si="37"/>
        <v/>
      </c>
      <c r="E56" s="405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85"/>
      <c r="W56" s="228" t="str">
        <f>Data!DK144</f>
        <v>Wiltrud Derschmidt</v>
      </c>
      <c r="X56" s="230">
        <f>IF(ISERROR(INDEX(Data!$DN:$IS,MATCH($W56,Data!$DK:$DK,0),MATCH(X$1&amp;"/"&amp;$A$2,Data!$DN$1:$IS$1,0)))=TRUE,0,INDEX(Data!$DN:$IS,MATCH($W56,Data!$DK:$DK,0),MATCH(X$1&amp;"/"&amp;$A$2,Data!$DN$1:$IS$1,0)))</f>
        <v>4</v>
      </c>
      <c r="Y56" s="230">
        <f>IF(ISERROR(INDEX(Data!$DN:$IS,MATCH($W56,Data!$DK:$DK,0),MATCH(Y$1&amp;"/"&amp;$A$2,Data!$DN$1:$IS$1,0)))=TRUE,0,INDEX(Data!$DN:$IS,MATCH($W56,Data!$DK:$DK,0),MATCH(Y$1&amp;"/"&amp;$A$2,Data!$DN$1:$IS$1,0)))</f>
        <v>3</v>
      </c>
      <c r="Z56" s="230">
        <f>IF(ISERROR(INDEX(Data!$DN:$IS,MATCH($W56,Data!$DK:$DK,0),MATCH(Z$1&amp;"/"&amp;$A$2,Data!$DN$1:$IS$1,0)))=TRUE,0,INDEX(Data!$DN:$IS,MATCH($W56,Data!$DK:$DK,0),MATCH(Z$1&amp;"/"&amp;$A$2,Data!$DN$1:$IS$1,0)))</f>
        <v>3</v>
      </c>
      <c r="AA56" s="230">
        <f>IF(ISERROR(INDEX(Data!$DN:$IS,MATCH($W56,Data!$DK:$DK,0),MATCH(AA$1&amp;"/"&amp;$A$2,Data!$DN$1:$IS$1,0)))=TRUE,0,INDEX(Data!$DN:$IS,MATCH($W56,Data!$DK:$DK,0),MATCH(AA$1&amp;"/"&amp;$A$2,Data!$DN$1:$IS$1,0)))</f>
        <v>4</v>
      </c>
      <c r="AB56" s="230">
        <f>IF(ISERROR(INDEX(Data!$DN:$IS,MATCH($W56,Data!$DK:$DK,0),MATCH(AB$1&amp;"/"&amp;$A$2,Data!$DN$1:$IS$1,0)))=TRUE,0,INDEX(Data!$DN:$IS,MATCH($W56,Data!$DK:$DK,0),MATCH(AB$1&amp;"/"&amp;$A$2,Data!$DN$1:$IS$1,0)))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2</v>
      </c>
      <c r="AF56" s="228">
        <f t="shared" ca="1" si="36"/>
        <v>2</v>
      </c>
      <c r="AG56" s="228">
        <f t="shared" ca="1" si="36"/>
        <v>0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/R2/R3</v>
      </c>
      <c r="AM56" s="228" t="str">
        <f t="shared" ca="1" si="33"/>
        <v>/R1/F</v>
      </c>
      <c r="AN56" s="228" t="str">
        <f t="shared" ca="1" si="34"/>
        <v/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2</v>
      </c>
      <c r="AT56" s="219" t="str">
        <f>MID(INDEX(Data!A:A,MATCH(W56,Data!DK:DK,0)),2,5)</f>
        <v>2</v>
      </c>
      <c r="AU56" s="219" t="str">
        <f>INDEX(Data!DL:DL,MATCH(W56,Data!DK:DK,0))</f>
        <v>W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74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92" t="str">
        <f t="shared" ca="1" si="29"/>
        <v/>
      </c>
      <c r="B57" s="293"/>
      <c r="C57" s="294"/>
      <c r="D57" s="404" t="str">
        <f t="shared" ca="1" si="37"/>
        <v/>
      </c>
      <c r="E57" s="405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85"/>
      <c r="W57" s="228" t="str">
        <f>Data!DK145</f>
        <v>Susanne Giendl</v>
      </c>
      <c r="X57" s="230">
        <f>IF(ISERROR(INDEX(Data!$DN:$IS,MATCH($W57,Data!$DK:$DK,0),MATCH(X$1&amp;"/"&amp;$A$2,Data!$DN$1:$IS$1,0)))=TRUE,0,INDEX(Data!$DN:$IS,MATCH($W57,Data!$DK:$DK,0),MATCH(X$1&amp;"/"&amp;$A$2,Data!$DN$1:$IS$1,0)))</f>
        <v>3</v>
      </c>
      <c r="Y57" s="230">
        <f>IF(ISERROR(INDEX(Data!$DN:$IS,MATCH($W57,Data!$DK:$DK,0),MATCH(Y$1&amp;"/"&amp;$A$2,Data!$DN$1:$IS$1,0)))=TRUE,0,INDEX(Data!$DN:$IS,MATCH($W57,Data!$DK:$DK,0),MATCH(Y$1&amp;"/"&amp;$A$2,Data!$DN$1:$IS$1,0)))</f>
        <v>3</v>
      </c>
      <c r="Z57" s="230">
        <f>IF(ISERROR(INDEX(Data!$DN:$IS,MATCH($W57,Data!$DK:$DK,0),MATCH(Z$1&amp;"/"&amp;$A$2,Data!$DN$1:$IS$1,0)))=TRUE,0,INDEX(Data!$DN:$IS,MATCH($W57,Data!$DK:$DK,0),MATCH(Z$1&amp;"/"&amp;$A$2,Data!$DN$1:$IS$1,0)))</f>
        <v>3</v>
      </c>
      <c r="AA57" s="230">
        <f>IF(ISERROR(INDEX(Data!$DN:$IS,MATCH($W57,Data!$DK:$DK,0),MATCH(AA$1&amp;"/"&amp;$A$2,Data!$DN$1:$IS$1,0)))=TRUE,0,INDEX(Data!$DN:$IS,MATCH($W57,Data!$DK:$DK,0),MATCH(AA$1&amp;"/"&amp;$A$2,Data!$DN$1:$IS$1,0)))</f>
        <v>4</v>
      </c>
      <c r="AB57" s="230">
        <f>IF(ISERROR(INDEX(Data!$DN:$IS,MATCH($W57,Data!$DK:$DK,0),MATCH(AB$1&amp;"/"&amp;$A$2,Data!$DN$1:$IS$1,0)))=TRUE,0,INDEX(Data!$DN:$IS,MATCH($W57,Data!$DK:$DK,0),MATCH(AB$1&amp;"/"&amp;$A$2,Data!$DN$1:$IS$1,0)))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3</v>
      </c>
      <c r="AF57" s="228">
        <f t="shared" ca="1" si="36"/>
        <v>1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/R1/R2/R3</v>
      </c>
      <c r="AM57" s="228" t="str">
        <f t="shared" ca="1" si="33"/>
        <v>/F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3</v>
      </c>
      <c r="AT57" s="219" t="str">
        <f>MID(INDEX(Data!A:A,MATCH(W57,Data!DK:DK,0)),2,5)</f>
        <v>3</v>
      </c>
      <c r="AU57" s="219" t="str">
        <f>INDEX(Data!DL:DL,MATCH(W57,Data!DK:DK,0))</f>
        <v>W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74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92" t="str">
        <f t="shared" ca="1" si="29"/>
        <v/>
      </c>
      <c r="B58" s="293"/>
      <c r="C58" s="294"/>
      <c r="D58" s="404" t="str">
        <f t="shared" ca="1" si="37"/>
        <v/>
      </c>
      <c r="E58" s="405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85"/>
      <c r="W58" s="228" t="str">
        <f>Data!DK146</f>
        <v>Barbara Helbich</v>
      </c>
      <c r="X58" s="230">
        <f>IF(ISERROR(INDEX(Data!$DN:$IS,MATCH($W58,Data!$DK:$DK,0),MATCH(X$1&amp;"/"&amp;$A$2,Data!$DN$1:$IS$1,0)))=TRUE,0,INDEX(Data!$DN:$IS,MATCH($W58,Data!$DK:$DK,0),MATCH(X$1&amp;"/"&amp;$A$2,Data!$DN$1:$IS$1,0)))</f>
        <v>3</v>
      </c>
      <c r="Y58" s="230">
        <f>IF(ISERROR(INDEX(Data!$DN:$IS,MATCH($W58,Data!$DK:$DK,0),MATCH(Y$1&amp;"/"&amp;$A$2,Data!$DN$1:$IS$1,0)))=TRUE,0,INDEX(Data!$DN:$IS,MATCH($W58,Data!$DK:$DK,0),MATCH(Y$1&amp;"/"&amp;$A$2,Data!$DN$1:$IS$1,0)))</f>
        <v>5</v>
      </c>
      <c r="Z58" s="230">
        <f>IF(ISERROR(INDEX(Data!$DN:$IS,MATCH($W58,Data!$DK:$DK,0),MATCH(Z$1&amp;"/"&amp;$A$2,Data!$DN$1:$IS$1,0)))=TRUE,0,INDEX(Data!$DN:$IS,MATCH($W58,Data!$DK:$DK,0),MATCH(Z$1&amp;"/"&amp;$A$2,Data!$DN$1:$IS$1,0)))</f>
        <v>3</v>
      </c>
      <c r="AA58" s="230">
        <f>IF(ISERROR(INDEX(Data!$DN:$IS,MATCH($W58,Data!$DK:$DK,0),MATCH(AA$1&amp;"/"&amp;$A$2,Data!$DN$1:$IS$1,0)))=TRUE,0,INDEX(Data!$DN:$IS,MATCH($W58,Data!$DK:$DK,0),MATCH(AA$1&amp;"/"&amp;$A$2,Data!$DN$1:$IS$1,0)))</f>
        <v>4</v>
      </c>
      <c r="AB58" s="230">
        <f>IF(ISERROR(INDEX(Data!$DN:$IS,MATCH($W58,Data!$DK:$DK,0),MATCH(AB$1&amp;"/"&amp;$A$2,Data!$DN$1:$IS$1,0)))=TRUE,0,INDEX(Data!$DN:$IS,MATCH($W58,Data!$DK:$DK,0),MATCH(AB$1&amp;"/"&amp;$A$2,Data!$DN$1:$IS$1,0)))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2</v>
      </c>
      <c r="AF58" s="228">
        <f t="shared" ca="1" si="36"/>
        <v>1</v>
      </c>
      <c r="AG58" s="228">
        <f t="shared" ca="1" si="36"/>
        <v>1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>/R1/R3</v>
      </c>
      <c r="AM58" s="228" t="str">
        <f t="shared" ca="1" si="33"/>
        <v>/F</v>
      </c>
      <c r="AN58" s="228" t="str">
        <f t="shared" ca="1" si="34"/>
        <v>/R2</v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4</v>
      </c>
      <c r="AT58" s="219" t="str">
        <f>MID(INDEX(Data!A:A,MATCH(W58,Data!DK:DK,0)),2,5)</f>
        <v>4</v>
      </c>
      <c r="AU58" s="219" t="str">
        <f>INDEX(Data!DL:DL,MATCH(W58,Data!DK:DK,0))</f>
        <v>W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74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92" t="str">
        <f t="shared" ca="1" si="29"/>
        <v/>
      </c>
      <c r="B59" s="293"/>
      <c r="C59" s="294"/>
      <c r="D59" s="404" t="str">
        <f t="shared" ca="1" si="37"/>
        <v/>
      </c>
      <c r="E59" s="405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85"/>
      <c r="W59" s="228" t="str">
        <f>Data!DK147</f>
        <v>Irmgard Derschmidt</v>
      </c>
      <c r="X59" s="230">
        <f>IF(ISERROR(INDEX(Data!$DN:$IS,MATCH($W59,Data!$DK:$DK,0),MATCH(X$1&amp;"/"&amp;$A$2,Data!$DN$1:$IS$1,0)))=TRUE,0,INDEX(Data!$DN:$IS,MATCH($W59,Data!$DK:$DK,0),MATCH(X$1&amp;"/"&amp;$A$2,Data!$DN$1:$IS$1,0)))</f>
        <v>3</v>
      </c>
      <c r="Y59" s="230">
        <f>IF(ISERROR(INDEX(Data!$DN:$IS,MATCH($W59,Data!$DK:$DK,0),MATCH(Y$1&amp;"/"&amp;$A$2,Data!$DN$1:$IS$1,0)))=TRUE,0,INDEX(Data!$DN:$IS,MATCH($W59,Data!$DK:$DK,0),MATCH(Y$1&amp;"/"&amp;$A$2,Data!$DN$1:$IS$1,0)))</f>
        <v>3</v>
      </c>
      <c r="Z59" s="230">
        <f>IF(ISERROR(INDEX(Data!$DN:$IS,MATCH($W59,Data!$DK:$DK,0),MATCH(Z$1&amp;"/"&amp;$A$2,Data!$DN$1:$IS$1,0)))=TRUE,0,INDEX(Data!$DN:$IS,MATCH($W59,Data!$DK:$DK,0),MATCH(Z$1&amp;"/"&amp;$A$2,Data!$DN$1:$IS$1,0)))</f>
        <v>3</v>
      </c>
      <c r="AA59" s="230">
        <f>IF(ISERROR(INDEX(Data!$DN:$IS,MATCH($W59,Data!$DK:$DK,0),MATCH(AA$1&amp;"/"&amp;$A$2,Data!$DN$1:$IS$1,0)))=TRUE,0,INDEX(Data!$DN:$IS,MATCH($W59,Data!$DK:$DK,0),MATCH(AA$1&amp;"/"&amp;$A$2,Data!$DN$1:$IS$1,0)))</f>
        <v>5</v>
      </c>
      <c r="AB59" s="230">
        <f>IF(ISERROR(INDEX(Data!$DN:$IS,MATCH($W59,Data!$DK:$DK,0),MATCH(AB$1&amp;"/"&amp;$A$2,Data!$DN$1:$IS$1,0)))=TRUE,0,INDEX(Data!$DN:$IS,MATCH($W59,Data!$DK:$DK,0),MATCH(AB$1&amp;"/"&amp;$A$2,Data!$DN$1:$IS$1,0)))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3</v>
      </c>
      <c r="AF59" s="228">
        <f t="shared" ca="1" si="36"/>
        <v>0</v>
      </c>
      <c r="AG59" s="228">
        <f t="shared" ca="1" si="36"/>
        <v>1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/R1/R2/R3</v>
      </c>
      <c r="AM59" s="228" t="str">
        <f t="shared" ca="1" si="33"/>
        <v/>
      </c>
      <c r="AN59" s="228" t="str">
        <f t="shared" ca="1" si="34"/>
        <v>/F</v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5</v>
      </c>
      <c r="AT59" s="219" t="str">
        <f>MID(INDEX(Data!A:A,MATCH(W59,Data!DK:DK,0)),2,5)</f>
        <v>5</v>
      </c>
      <c r="AU59" s="219" t="str">
        <f>INDEX(Data!DL:DL,MATCH(W59,Data!DK:DK,0))</f>
        <v>W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74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92" t="str">
        <f t="shared" ca="1" si="29"/>
        <v/>
      </c>
      <c r="B60" s="293"/>
      <c r="C60" s="294"/>
      <c r="D60" s="404" t="str">
        <f t="shared" ca="1" si="37"/>
        <v/>
      </c>
      <c r="E60" s="405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85"/>
      <c r="W60" s="228" t="str">
        <f>Data!DK148</f>
        <v>Magda Kiss</v>
      </c>
      <c r="X60" s="230">
        <f>IF(ISERROR(INDEX(Data!$DN:$IS,MATCH($W60,Data!$DK:$DK,0),MATCH(X$1&amp;"/"&amp;$A$2,Data!$DN$1:$IS$1,0)))=TRUE,0,INDEX(Data!$DN:$IS,MATCH($W60,Data!$DK:$DK,0),MATCH(X$1&amp;"/"&amp;$A$2,Data!$DN$1:$IS$1,0)))</f>
        <v>3</v>
      </c>
      <c r="Y60" s="230">
        <f>IF(ISERROR(INDEX(Data!$DN:$IS,MATCH($W60,Data!$DK:$DK,0),MATCH(Y$1&amp;"/"&amp;$A$2,Data!$DN$1:$IS$1,0)))=TRUE,0,INDEX(Data!$DN:$IS,MATCH($W60,Data!$DK:$DK,0),MATCH(Y$1&amp;"/"&amp;$A$2,Data!$DN$1:$IS$1,0)))</f>
        <v>3</v>
      </c>
      <c r="Z60" s="230">
        <f>IF(ISERROR(INDEX(Data!$DN:$IS,MATCH($W60,Data!$DK:$DK,0),MATCH(Z$1&amp;"/"&amp;$A$2,Data!$DN$1:$IS$1,0)))=TRUE,0,INDEX(Data!$DN:$IS,MATCH($W60,Data!$DK:$DK,0),MATCH(Z$1&amp;"/"&amp;$A$2,Data!$DN$1:$IS$1,0)))</f>
        <v>4</v>
      </c>
      <c r="AA60" s="230">
        <f>IF(ISERROR(INDEX(Data!$DN:$IS,MATCH($W60,Data!$DK:$DK,0),MATCH(AA$1&amp;"/"&amp;$A$2,Data!$DN$1:$IS$1,0)))=TRUE,0,INDEX(Data!$DN:$IS,MATCH($W60,Data!$DK:$DK,0),MATCH(AA$1&amp;"/"&amp;$A$2,Data!$DN$1:$IS$1,0)))</f>
        <v>0</v>
      </c>
      <c r="AB60" s="230">
        <f>IF(ISERROR(INDEX(Data!$DN:$IS,MATCH($W60,Data!$DK:$DK,0),MATCH(AB$1&amp;"/"&amp;$A$2,Data!$DN$1:$IS$1,0)))=TRUE,0,INDEX(Data!$DN:$IS,MATCH($W60,Data!$DK:$DK,0),MATCH(AB$1&amp;"/"&amp;$A$2,Data!$DN$1:$IS$1,0)))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2</v>
      </c>
      <c r="AF60" s="228">
        <f t="shared" ca="1" si="36"/>
        <v>1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>/R1/R2</v>
      </c>
      <c r="AM60" s="228" t="str">
        <f t="shared" ca="1" si="33"/>
        <v>/R3</v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6</v>
      </c>
      <c r="AT60" s="219" t="str">
        <f>MID(INDEX(Data!A:A,MATCH(W60,Data!DK:DK,0)),2,5)</f>
        <v>6</v>
      </c>
      <c r="AU60" s="219" t="str">
        <f>INDEX(Data!DL:DL,MATCH(W60,Data!DK:DK,0))</f>
        <v>W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74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92" t="str">
        <f t="shared" ca="1" si="29"/>
        <v/>
      </c>
      <c r="B61" s="293"/>
      <c r="C61" s="294"/>
      <c r="D61" s="404" t="str">
        <f t="shared" ca="1" si="37"/>
        <v/>
      </c>
      <c r="E61" s="405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85"/>
      <c r="W61" s="228" t="str">
        <f>Data!DK149</f>
        <v>Danica Pajtak</v>
      </c>
      <c r="X61" s="230">
        <f>IF(ISERROR(INDEX(Data!$DN:$IS,MATCH($W61,Data!$DK:$DK,0),MATCH(X$1&amp;"/"&amp;$A$2,Data!$DN$1:$IS$1,0)))=TRUE,0,INDEX(Data!$DN:$IS,MATCH($W61,Data!$DK:$DK,0),MATCH(X$1&amp;"/"&amp;$A$2,Data!$DN$1:$IS$1,0)))</f>
        <v>6</v>
      </c>
      <c r="Y61" s="230">
        <f>IF(ISERROR(INDEX(Data!$DN:$IS,MATCH($W61,Data!$DK:$DK,0),MATCH(Y$1&amp;"/"&amp;$A$2,Data!$DN$1:$IS$1,0)))=TRUE,0,INDEX(Data!$DN:$IS,MATCH($W61,Data!$DK:$DK,0),MATCH(Y$1&amp;"/"&amp;$A$2,Data!$DN$1:$IS$1,0)))</f>
        <v>5</v>
      </c>
      <c r="Z61" s="230">
        <f>IF(ISERROR(INDEX(Data!$DN:$IS,MATCH($W61,Data!$DK:$DK,0),MATCH(Z$1&amp;"/"&amp;$A$2,Data!$DN$1:$IS$1,0)))=TRUE,0,INDEX(Data!$DN:$IS,MATCH($W61,Data!$DK:$DK,0),MATCH(Z$1&amp;"/"&amp;$A$2,Data!$DN$1:$IS$1,0)))</f>
        <v>4</v>
      </c>
      <c r="AA61" s="230">
        <f>IF(ISERROR(INDEX(Data!$DN:$IS,MATCH($W61,Data!$DK:$DK,0),MATCH(AA$1&amp;"/"&amp;$A$2,Data!$DN$1:$IS$1,0)))=TRUE,0,INDEX(Data!$DN:$IS,MATCH($W61,Data!$DK:$DK,0),MATCH(AA$1&amp;"/"&amp;$A$2,Data!$DN$1:$IS$1,0)))</f>
        <v>0</v>
      </c>
      <c r="AB61" s="230">
        <f>IF(ISERROR(INDEX(Data!$DN:$IS,MATCH($W61,Data!$DK:$DK,0),MATCH(AB$1&amp;"/"&amp;$A$2,Data!$DN$1:$IS$1,0)))=TRUE,0,INDEX(Data!$DN:$IS,MATCH($W61,Data!$DK:$DK,0),MATCH(AB$1&amp;"/"&amp;$A$2,Data!$DN$1:$IS$1,0)))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0</v>
      </c>
      <c r="AF61" s="228">
        <f t="shared" ca="1" si="36"/>
        <v>1</v>
      </c>
      <c r="AG61" s="228">
        <f t="shared" ca="1" si="36"/>
        <v>1</v>
      </c>
      <c r="AH61" s="228">
        <f t="shared" ca="1" si="36"/>
        <v>1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/>
      </c>
      <c r="AM61" s="228" t="str">
        <f t="shared" ca="1" si="33"/>
        <v>/R3</v>
      </c>
      <c r="AN61" s="228" t="str">
        <f t="shared" ca="1" si="34"/>
        <v>/R2</v>
      </c>
      <c r="AO61" s="228" t="str">
        <f t="shared" ca="1" si="35"/>
        <v>/R1</v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>
        <f>INDEX(Data!DM:DM,MATCH(W61,Data!DK:DK,0))</f>
        <v>7</v>
      </c>
      <c r="AT61" s="219" t="str">
        <f>MID(INDEX(Data!A:A,MATCH(W61,Data!DK:DK,0)),2,5)</f>
        <v>7</v>
      </c>
      <c r="AU61" s="219" t="str">
        <f>INDEX(Data!DL:DL,MATCH(W61,Data!DK:DK,0))</f>
        <v>W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74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92" t="str">
        <f t="shared" ca="1" si="29"/>
        <v/>
      </c>
      <c r="B62" s="293"/>
      <c r="C62" s="294"/>
      <c r="D62" s="404" t="str">
        <f t="shared" ca="1" si="37"/>
        <v/>
      </c>
      <c r="E62" s="405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85"/>
      <c r="W62" s="228" t="str">
        <f>Data!DK150</f>
        <v>Kathrin Pallauf</v>
      </c>
      <c r="X62" s="230">
        <f>IF(ISERROR(INDEX(Data!$DN:$IS,MATCH($W62,Data!$DK:$DK,0),MATCH(X$1&amp;"/"&amp;$A$2,Data!$DN$1:$IS$1,0)))=TRUE,0,INDEX(Data!$DN:$IS,MATCH($W62,Data!$DK:$DK,0),MATCH(X$1&amp;"/"&amp;$A$2,Data!$DN$1:$IS$1,0)))</f>
        <v>4</v>
      </c>
      <c r="Y62" s="230">
        <f>IF(ISERROR(INDEX(Data!$DN:$IS,MATCH($W62,Data!$DK:$DK,0),MATCH(Y$1&amp;"/"&amp;$A$2,Data!$DN$1:$IS$1,0)))=TRUE,0,INDEX(Data!$DN:$IS,MATCH($W62,Data!$DK:$DK,0),MATCH(Y$1&amp;"/"&amp;$A$2,Data!$DN$1:$IS$1,0)))</f>
        <v>4</v>
      </c>
      <c r="Z62" s="230">
        <f>IF(ISERROR(INDEX(Data!$DN:$IS,MATCH($W62,Data!$DK:$DK,0),MATCH(Z$1&amp;"/"&amp;$A$2,Data!$DN$1:$IS$1,0)))=TRUE,0,INDEX(Data!$DN:$IS,MATCH($W62,Data!$DK:$DK,0),MATCH(Z$1&amp;"/"&amp;$A$2,Data!$DN$1:$IS$1,0)))</f>
        <v>5</v>
      </c>
      <c r="AA62" s="230">
        <f>IF(ISERROR(INDEX(Data!$DN:$IS,MATCH($W62,Data!$DK:$DK,0),MATCH(AA$1&amp;"/"&amp;$A$2,Data!$DN$1:$IS$1,0)))=TRUE,0,INDEX(Data!$DN:$IS,MATCH($W62,Data!$DK:$DK,0),MATCH(AA$1&amp;"/"&amp;$A$2,Data!$DN$1:$IS$1,0)))</f>
        <v>0</v>
      </c>
      <c r="AB62" s="230">
        <f>IF(ISERROR(INDEX(Data!$DN:$IS,MATCH($W62,Data!$DK:$DK,0),MATCH(AB$1&amp;"/"&amp;$A$2,Data!$DN$1:$IS$1,0)))=TRUE,0,INDEX(Data!$DN:$IS,MATCH($W62,Data!$DK:$DK,0),MATCH(AB$1&amp;"/"&amp;$A$2,Data!$DN$1:$IS$1,0)))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2</v>
      </c>
      <c r="AG62" s="228">
        <f t="shared" ca="1" si="36"/>
        <v>1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>/R1/R2</v>
      </c>
      <c r="AN62" s="228" t="str">
        <f t="shared" ca="1" si="34"/>
        <v>/R3</v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8</v>
      </c>
      <c r="AT62" s="219" t="str">
        <f>MID(INDEX(Data!A:A,MATCH(W62,Data!DK:DK,0)),2,5)</f>
        <v>8</v>
      </c>
      <c r="AU62" s="219" t="str">
        <f>INDEX(Data!DL:DL,MATCH(W62,Data!DK:DK,0))</f>
        <v>W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74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92" t="str">
        <f t="shared" ca="1" si="29"/>
        <v/>
      </c>
      <c r="B63" s="293"/>
      <c r="C63" s="294"/>
      <c r="D63" s="404" t="str">
        <f t="shared" ca="1" si="37"/>
        <v/>
      </c>
      <c r="E63" s="405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85"/>
      <c r="W63" s="228" t="str">
        <f>Data!DK151</f>
        <v>Reinhold Schachner</v>
      </c>
      <c r="X63" s="230">
        <f>IF(ISERROR(INDEX(Data!$DN:$IS,MATCH($W63,Data!$DK:$DK,0),MATCH(X$1&amp;"/"&amp;$A$2,Data!$DN$1:$IS$1,0)))=TRUE,0,INDEX(Data!$DN:$IS,MATCH($W63,Data!$DK:$DK,0),MATCH(X$1&amp;"/"&amp;$A$2,Data!$DN$1:$IS$1,0)))</f>
        <v>4</v>
      </c>
      <c r="Y63" s="230">
        <f>IF(ISERROR(INDEX(Data!$DN:$IS,MATCH($W63,Data!$DK:$DK,0),MATCH(Y$1&amp;"/"&amp;$A$2,Data!$DN$1:$IS$1,0)))=TRUE,0,INDEX(Data!$DN:$IS,MATCH($W63,Data!$DK:$DK,0),MATCH(Y$1&amp;"/"&amp;$A$2,Data!$DN$1:$IS$1,0)))</f>
        <v>3</v>
      </c>
      <c r="Z63" s="230">
        <f>IF(ISERROR(INDEX(Data!$DN:$IS,MATCH($W63,Data!$DK:$DK,0),MATCH(Z$1&amp;"/"&amp;$A$2,Data!$DN$1:$IS$1,0)))=TRUE,0,INDEX(Data!$DN:$IS,MATCH($W63,Data!$DK:$DK,0),MATCH(Z$1&amp;"/"&amp;$A$2,Data!$DN$1:$IS$1,0)))</f>
        <v>3</v>
      </c>
      <c r="AA63" s="230">
        <f>IF(ISERROR(INDEX(Data!$DN:$IS,MATCH($W63,Data!$DK:$DK,0),MATCH(AA$1&amp;"/"&amp;$A$2,Data!$DN$1:$IS$1,0)))=TRUE,0,INDEX(Data!$DN:$IS,MATCH($W63,Data!$DK:$DK,0),MATCH(AA$1&amp;"/"&amp;$A$2,Data!$DN$1:$IS$1,0)))</f>
        <v>0</v>
      </c>
      <c r="AB63" s="230">
        <f>IF(ISERROR(INDEX(Data!$DN:$IS,MATCH($W63,Data!$DK:$DK,0),MATCH(AB$1&amp;"/"&amp;$A$2,Data!$DN$1:$IS$1,0)))=TRUE,0,INDEX(Data!$DN:$IS,MATCH($W63,Data!$DK:$DK,0),MATCH(AB$1&amp;"/"&amp;$A$2,Data!$DN$1:$IS$1,0)))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2</v>
      </c>
      <c r="AF63" s="228">
        <f t="shared" ca="1" si="36"/>
        <v>1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>/R2/R3</v>
      </c>
      <c r="AM63" s="228" t="str">
        <f t="shared" ca="1" si="33"/>
        <v>/R1</v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 t="str">
        <f>INDEX(Data!DM:DM,MATCH(W63,Data!DK:DK,0))</f>
        <v>NF</v>
      </c>
      <c r="AT63" s="219" t="str">
        <f>MID(INDEX(Data!A:A,MATCH(W63,Data!DK:DK,0)),2,5)</f>
        <v>NF0</v>
      </c>
      <c r="AU63" s="219" t="str">
        <f>INDEX(Data!DL:DL,MATCH(W63,Data!DK:DK,0))</f>
        <v>M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74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92" t="str">
        <f t="shared" ca="1" si="29"/>
        <v/>
      </c>
      <c r="B64" s="293"/>
      <c r="C64" s="294"/>
      <c r="D64" s="404" t="str">
        <f t="shared" ca="1" si="37"/>
        <v/>
      </c>
      <c r="E64" s="405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85"/>
      <c r="W64" s="228" t="str">
        <f>Data!DK152</f>
        <v>Werner Mooshammer</v>
      </c>
      <c r="X64" s="230">
        <f>IF(ISERROR(INDEX(Data!$DN:$IS,MATCH($W64,Data!$DK:$DK,0),MATCH(X$1&amp;"/"&amp;$A$2,Data!$DN$1:$IS$1,0)))=TRUE,0,INDEX(Data!$DN:$IS,MATCH($W64,Data!$DK:$DK,0),MATCH(X$1&amp;"/"&amp;$A$2,Data!$DN$1:$IS$1,0)))</f>
        <v>2</v>
      </c>
      <c r="Y64" s="230">
        <f>IF(ISERROR(INDEX(Data!$DN:$IS,MATCH($W64,Data!$DK:$DK,0),MATCH(Y$1&amp;"/"&amp;$A$2,Data!$DN$1:$IS$1,0)))=TRUE,0,INDEX(Data!$DN:$IS,MATCH($W64,Data!$DK:$DK,0),MATCH(Y$1&amp;"/"&amp;$A$2,Data!$DN$1:$IS$1,0)))</f>
        <v>3</v>
      </c>
      <c r="Z64" s="230">
        <f>IF(ISERROR(INDEX(Data!$DN:$IS,MATCH($W64,Data!$DK:$DK,0),MATCH(Z$1&amp;"/"&amp;$A$2,Data!$DN$1:$IS$1,0)))=TRUE,0,INDEX(Data!$DN:$IS,MATCH($W64,Data!$DK:$DK,0),MATCH(Z$1&amp;"/"&amp;$A$2,Data!$DN$1:$IS$1,0)))</f>
        <v>0</v>
      </c>
      <c r="AA64" s="230">
        <f>IF(ISERROR(INDEX(Data!$DN:$IS,MATCH($W64,Data!$DK:$DK,0),MATCH(AA$1&amp;"/"&amp;$A$2,Data!$DN$1:$IS$1,0)))=TRUE,0,INDEX(Data!$DN:$IS,MATCH($W64,Data!$DK:$DK,0),MATCH(AA$1&amp;"/"&amp;$A$2,Data!$DN$1:$IS$1,0)))</f>
        <v>0</v>
      </c>
      <c r="AB64" s="230">
        <f>IF(ISERROR(INDEX(Data!$DN:$IS,MATCH($W64,Data!$DK:$DK,0),MATCH(AB$1&amp;"/"&amp;$A$2,Data!$DN$1:$IS$1,0)))=TRUE,0,INDEX(Data!$DN:$IS,MATCH($W64,Data!$DK:$DK,0),MATCH(AB$1&amp;"/"&amp;$A$2,Data!$DN$1:$IS$1,0)))</f>
        <v>0</v>
      </c>
      <c r="AC64" s="228">
        <f t="array" aca="1" ref="AC64" ca="1">SUMPRODUCT(($X64:$AB64&lt;=AC$2)*($X64:$AB64&gt;0))</f>
        <v>0</v>
      </c>
      <c r="AD64" s="228">
        <f t="shared" ca="1" si="36"/>
        <v>1</v>
      </c>
      <c r="AE64" s="228">
        <f t="shared" ca="1" si="36"/>
        <v>1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>/R1</v>
      </c>
      <c r="AL64" s="228" t="str">
        <f t="shared" ca="1" si="6"/>
        <v>/R2</v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>1199M</v>
      </c>
      <c r="AR64" s="219" t="str">
        <f ca="1">IF(OFFSET($AB64,0,MATCH(A$17,AC$1:AI$1,0))=0,"",OFFSET($AB64,0,MATCH(A$17,AC$1:AI$1,0))&amp;" / "&amp;W64 &amp;" ("&amp;INDEX(Data!DM:DM,MATCH(W64,Data!DK:DK,0))&amp;")")</f>
        <v>1 / Werner Mooshammer (NF)</v>
      </c>
      <c r="AS64" s="219" t="str">
        <f>INDEX(Data!DM:DM,MATCH(W64,Data!DK:DK,0))</f>
        <v>NF</v>
      </c>
      <c r="AT64" s="219" t="str">
        <f>MID(INDEX(Data!A:A,MATCH(W64,Data!DK:DK,0)),2,5)</f>
        <v>NF1</v>
      </c>
      <c r="AU64" s="219" t="str">
        <f>INDEX(Data!DL:DL,MATCH(W64,Data!DK:DK,0))</f>
        <v>M</v>
      </c>
      <c r="AV64" s="219" t="str">
        <f t="shared" ca="1" si="31"/>
        <v>R1</v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74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92" t="str">
        <f t="shared" ca="1" si="29"/>
        <v/>
      </c>
      <c r="B65" s="293"/>
      <c r="C65" s="294"/>
      <c r="D65" s="404" t="str">
        <f t="shared" ca="1" si="37"/>
        <v/>
      </c>
      <c r="E65" s="405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85"/>
      <c r="W65" s="228" t="str">
        <f>Data!DK153</f>
        <v>Johannes Hielfer</v>
      </c>
      <c r="X65" s="230">
        <f>IF(ISERROR(INDEX(Data!$DN:$IS,MATCH($W65,Data!$DK:$DK,0),MATCH(X$1&amp;"/"&amp;$A$2,Data!$DN$1:$IS$1,0)))=TRUE,0,INDEX(Data!$DN:$IS,MATCH($W65,Data!$DK:$DK,0),MATCH(X$1&amp;"/"&amp;$A$2,Data!$DN$1:$IS$1,0)))</f>
        <v>2</v>
      </c>
      <c r="Y65" s="230">
        <f>IF(ISERROR(INDEX(Data!$DN:$IS,MATCH($W65,Data!$DK:$DK,0),MATCH(Y$1&amp;"/"&amp;$A$2,Data!$DN$1:$IS$1,0)))=TRUE,0,INDEX(Data!$DN:$IS,MATCH($W65,Data!$DK:$DK,0),MATCH(Y$1&amp;"/"&amp;$A$2,Data!$DN$1:$IS$1,0)))</f>
        <v>4</v>
      </c>
      <c r="Z65" s="230">
        <f>IF(ISERROR(INDEX(Data!$DN:$IS,MATCH($W65,Data!$DK:$DK,0),MATCH(Z$1&amp;"/"&amp;$A$2,Data!$DN$1:$IS$1,0)))=TRUE,0,INDEX(Data!$DN:$IS,MATCH($W65,Data!$DK:$DK,0),MATCH(Z$1&amp;"/"&amp;$A$2,Data!$DN$1:$IS$1,0)))</f>
        <v>0</v>
      </c>
      <c r="AA65" s="230">
        <f>IF(ISERROR(INDEX(Data!$DN:$IS,MATCH($W65,Data!$DK:$DK,0),MATCH(AA$1&amp;"/"&amp;$A$2,Data!$DN$1:$IS$1,0)))=TRUE,0,INDEX(Data!$DN:$IS,MATCH($W65,Data!$DK:$DK,0),MATCH(AA$1&amp;"/"&amp;$A$2,Data!$DN$1:$IS$1,0)))</f>
        <v>0</v>
      </c>
      <c r="AB65" s="230">
        <f>IF(ISERROR(INDEX(Data!$DN:$IS,MATCH($W65,Data!$DK:$DK,0),MATCH(AB$1&amp;"/"&amp;$A$2,Data!$DN$1:$IS$1,0)))=TRUE,0,INDEX(Data!$DN:$IS,MATCH($W65,Data!$DK:$DK,0),MATCH(AB$1&amp;"/"&amp;$A$2,Data!$DN$1:$IS$1,0)))</f>
        <v>0</v>
      </c>
      <c r="AC65" s="228">
        <f t="array" aca="1" ref="AC65" ca="1">SUMPRODUCT(($X65:$AB65&lt;=AC$2)*($X65:$AB65&gt;0))</f>
        <v>0</v>
      </c>
      <c r="AD65" s="228">
        <f t="shared" ca="1" si="36"/>
        <v>1</v>
      </c>
      <c r="AE65" s="228">
        <f t="shared" ca="1" si="36"/>
        <v>0</v>
      </c>
      <c r="AF65" s="228">
        <f t="shared" ca="1" si="36"/>
        <v>1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>/R1</v>
      </c>
      <c r="AL65" s="228" t="str">
        <f t="shared" ca="1" si="6"/>
        <v/>
      </c>
      <c r="AM65" s="228" t="str">
        <f t="shared" ca="1" si="33"/>
        <v>/R2</v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>1198M</v>
      </c>
      <c r="AR65" s="219" t="str">
        <f ca="1">IF(OFFSET($AB65,0,MATCH(A$17,AC$1:AI$1,0))=0,"",OFFSET($AB65,0,MATCH(A$17,AC$1:AI$1,0))&amp;" / "&amp;W65 &amp;" ("&amp;INDEX(Data!DM:DM,MATCH(W65,Data!DK:DK,0))&amp;")")</f>
        <v>1 / Johannes Hielfer (NF)</v>
      </c>
      <c r="AS65" s="219" t="str">
        <f>INDEX(Data!DM:DM,MATCH(W65,Data!DK:DK,0))</f>
        <v>NF</v>
      </c>
      <c r="AT65" s="219" t="str">
        <f>MID(INDEX(Data!A:A,MATCH(W65,Data!DK:DK,0)),2,5)</f>
        <v>NF2</v>
      </c>
      <c r="AU65" s="219" t="str">
        <f>INDEX(Data!DL:DL,MATCH(W65,Data!DK:DK,0))</f>
        <v>M</v>
      </c>
      <c r="AV65" s="219" t="str">
        <f t="shared" ca="1" si="31"/>
        <v>R1</v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74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92" t="str">
        <f t="shared" ca="1" si="29"/>
        <v/>
      </c>
      <c r="B66" s="293"/>
      <c r="C66" s="294"/>
      <c r="D66" s="404" t="str">
        <f t="shared" ca="1" si="37"/>
        <v/>
      </c>
      <c r="E66" s="405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85"/>
      <c r="W66" s="228" t="str">
        <f>Data!DK154</f>
        <v>Roland Dunzendorfer</v>
      </c>
      <c r="X66" s="230">
        <f>IF(ISERROR(INDEX(Data!$DN:$IS,MATCH($W66,Data!$DK:$DK,0),MATCH(X$1&amp;"/"&amp;$A$2,Data!$DN$1:$IS$1,0)))=TRUE,0,INDEX(Data!$DN:$IS,MATCH($W66,Data!$DK:$DK,0),MATCH(X$1&amp;"/"&amp;$A$2,Data!$DN$1:$IS$1,0)))</f>
        <v>3</v>
      </c>
      <c r="Y66" s="230">
        <f>IF(ISERROR(INDEX(Data!$DN:$IS,MATCH($W66,Data!$DK:$DK,0),MATCH(Y$1&amp;"/"&amp;$A$2,Data!$DN$1:$IS$1,0)))=TRUE,0,INDEX(Data!$DN:$IS,MATCH($W66,Data!$DK:$DK,0),MATCH(Y$1&amp;"/"&amp;$A$2,Data!$DN$1:$IS$1,0)))</f>
        <v>3</v>
      </c>
      <c r="Z66" s="230">
        <f>IF(ISERROR(INDEX(Data!$DN:$IS,MATCH($W66,Data!$DK:$DK,0),MATCH(Z$1&amp;"/"&amp;$A$2,Data!$DN$1:$IS$1,0)))=TRUE,0,INDEX(Data!$DN:$IS,MATCH($W66,Data!$DK:$DK,0),MATCH(Z$1&amp;"/"&amp;$A$2,Data!$DN$1:$IS$1,0)))</f>
        <v>0</v>
      </c>
      <c r="AA66" s="230">
        <f>IF(ISERROR(INDEX(Data!$DN:$IS,MATCH($W66,Data!$DK:$DK,0),MATCH(AA$1&amp;"/"&amp;$A$2,Data!$DN$1:$IS$1,0)))=TRUE,0,INDEX(Data!$DN:$IS,MATCH($W66,Data!$DK:$DK,0),MATCH(AA$1&amp;"/"&amp;$A$2,Data!$DN$1:$IS$1,0)))</f>
        <v>0</v>
      </c>
      <c r="AB66" s="230">
        <f>IF(ISERROR(INDEX(Data!$DN:$IS,MATCH($W66,Data!$DK:$DK,0),MATCH(AB$1&amp;"/"&amp;$A$2,Data!$DN$1:$IS$1,0)))=TRUE,0,INDEX(Data!$DN:$IS,MATCH($W66,Data!$DK:$DK,0),MATCH(AB$1&amp;"/"&amp;$A$2,Data!$DN$1:$IS$1,0)))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2</v>
      </c>
      <c r="AF66" s="228">
        <f t="shared" ca="1" si="36"/>
        <v>0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>/R1/R2</v>
      </c>
      <c r="AM66" s="228" t="str">
        <f t="shared" ca="1" si="33"/>
        <v/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 t="str">
        <f>INDEX(Data!DM:DM,MATCH(W66,Data!DK:DK,0))</f>
        <v>NF</v>
      </c>
      <c r="AT66" s="219" t="str">
        <f>MID(INDEX(Data!A:A,MATCH(W66,Data!DK:DK,0)),2,5)</f>
        <v>NF3</v>
      </c>
      <c r="AU66" s="219" t="str">
        <f>INDEX(Data!DL:DL,MATCH(W66,Data!DK:DK,0))</f>
        <v>M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74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92" t="str">
        <f t="shared" ca="1" si="29"/>
        <v/>
      </c>
      <c r="B67" s="293"/>
      <c r="C67" s="294"/>
      <c r="D67" s="404" t="str">
        <f t="shared" ca="1" si="37"/>
        <v/>
      </c>
      <c r="E67" s="405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85"/>
      <c r="W67" s="228" t="str">
        <f>Data!DK155</f>
        <v>Christian Klima</v>
      </c>
      <c r="X67" s="230">
        <f>IF(ISERROR(INDEX(Data!$DN:$IS,MATCH($W67,Data!$DK:$DK,0),MATCH(X$1&amp;"/"&amp;$A$2,Data!$DN$1:$IS$1,0)))=TRUE,0,INDEX(Data!$DN:$IS,MATCH($W67,Data!$DK:$DK,0),MATCH(X$1&amp;"/"&amp;$A$2,Data!$DN$1:$IS$1,0)))</f>
        <v>4</v>
      </c>
      <c r="Y67" s="230">
        <f>IF(ISERROR(INDEX(Data!$DN:$IS,MATCH($W67,Data!$DK:$DK,0),MATCH(Y$1&amp;"/"&amp;$A$2,Data!$DN$1:$IS$1,0)))=TRUE,0,INDEX(Data!$DN:$IS,MATCH($W67,Data!$DK:$DK,0),MATCH(Y$1&amp;"/"&amp;$A$2,Data!$DN$1:$IS$1,0)))</f>
        <v>4</v>
      </c>
      <c r="Z67" s="230">
        <f>IF(ISERROR(INDEX(Data!$DN:$IS,MATCH($W67,Data!$DK:$DK,0),MATCH(Z$1&amp;"/"&amp;$A$2,Data!$DN$1:$IS$1,0)))=TRUE,0,INDEX(Data!$DN:$IS,MATCH($W67,Data!$DK:$DK,0),MATCH(Z$1&amp;"/"&amp;$A$2,Data!$DN$1:$IS$1,0)))</f>
        <v>0</v>
      </c>
      <c r="AA67" s="230">
        <f>IF(ISERROR(INDEX(Data!$DN:$IS,MATCH($W67,Data!$DK:$DK,0),MATCH(AA$1&amp;"/"&amp;$A$2,Data!$DN$1:$IS$1,0)))=TRUE,0,INDEX(Data!$DN:$IS,MATCH($W67,Data!$DK:$DK,0),MATCH(AA$1&amp;"/"&amp;$A$2,Data!$DN$1:$IS$1,0)))</f>
        <v>0</v>
      </c>
      <c r="AB67" s="230">
        <f>IF(ISERROR(INDEX(Data!$DN:$IS,MATCH($W67,Data!$DK:$DK,0),MATCH(AB$1&amp;"/"&amp;$A$2,Data!$DN$1:$IS$1,0)))=TRUE,0,INDEX(Data!$DN:$IS,MATCH($W67,Data!$DK:$DK,0),MATCH(AB$1&amp;"/"&amp;$A$2,Data!$DN$1:$IS$1,0)))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0</v>
      </c>
      <c r="AF67" s="228">
        <f t="shared" ca="1" si="36"/>
        <v>2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/>
      </c>
      <c r="AM67" s="228" t="str">
        <f t="shared" ca="1" si="33"/>
        <v>/R1/R2</v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 t="str">
        <f>INDEX(Data!DM:DM,MATCH(W67,Data!DK:DK,0))</f>
        <v>NF</v>
      </c>
      <c r="AT67" s="219" t="str">
        <f>MID(INDEX(Data!A:A,MATCH(W67,Data!DK:DK,0)),2,5)</f>
        <v>NF4</v>
      </c>
      <c r="AU67" s="219" t="str">
        <f>INDEX(Data!DL:DL,MATCH(W67,Data!DK:DK,0))</f>
        <v>M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74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92" t="str">
        <f t="shared" ca="1" si="29"/>
        <v/>
      </c>
      <c r="B68" s="293"/>
      <c r="C68" s="294"/>
      <c r="D68" s="404" t="str">
        <f t="shared" ca="1" si="37"/>
        <v/>
      </c>
      <c r="E68" s="405"/>
      <c r="F68" s="286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85"/>
      <c r="W68" s="228" t="str">
        <f>Data!DK156</f>
        <v>Michael Greilinger</v>
      </c>
      <c r="X68" s="230">
        <f>IF(ISERROR(INDEX(Data!$DN:$IS,MATCH($W68,Data!$DK:$DK,0),MATCH(X$1&amp;"/"&amp;$A$2,Data!$DN$1:$IS$1,0)))=TRUE,0,INDEX(Data!$DN:$IS,MATCH($W68,Data!$DK:$DK,0),MATCH(X$1&amp;"/"&amp;$A$2,Data!$DN$1:$IS$1,0)))</f>
        <v>4</v>
      </c>
      <c r="Y68" s="230">
        <f>IF(ISERROR(INDEX(Data!$DN:$IS,MATCH($W68,Data!$DK:$DK,0),MATCH(Y$1&amp;"/"&amp;$A$2,Data!$DN$1:$IS$1,0)))=TRUE,0,INDEX(Data!$DN:$IS,MATCH($W68,Data!$DK:$DK,0),MATCH(Y$1&amp;"/"&amp;$A$2,Data!$DN$1:$IS$1,0)))</f>
        <v>3</v>
      </c>
      <c r="Z68" s="230">
        <f>IF(ISERROR(INDEX(Data!$DN:$IS,MATCH($W68,Data!$DK:$DK,0),MATCH(Z$1&amp;"/"&amp;$A$2,Data!$DN$1:$IS$1,0)))=TRUE,0,INDEX(Data!$DN:$IS,MATCH($W68,Data!$DK:$DK,0),MATCH(Z$1&amp;"/"&amp;$A$2,Data!$DN$1:$IS$1,0)))</f>
        <v>0</v>
      </c>
      <c r="AA68" s="230">
        <f>IF(ISERROR(INDEX(Data!$DN:$IS,MATCH($W68,Data!$DK:$DK,0),MATCH(AA$1&amp;"/"&amp;$A$2,Data!$DN$1:$IS$1,0)))=TRUE,0,INDEX(Data!$DN:$IS,MATCH($W68,Data!$DK:$DK,0),MATCH(AA$1&amp;"/"&amp;$A$2,Data!$DN$1:$IS$1,0)))</f>
        <v>0</v>
      </c>
      <c r="AB68" s="230">
        <f>IF(ISERROR(INDEX(Data!$DN:$IS,MATCH($W68,Data!$DK:$DK,0),MATCH(AB$1&amp;"/"&amp;$A$2,Data!$DN$1:$IS$1,0)))=TRUE,0,INDEX(Data!$DN:$IS,MATCH($W68,Data!$DK:$DK,0),MATCH(AB$1&amp;"/"&amp;$A$2,Data!$DN$1:$IS$1,0)))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1</v>
      </c>
      <c r="AF68" s="228">
        <f t="shared" ca="1" si="36"/>
        <v>1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>/R2</v>
      </c>
      <c r="AM68" s="228" t="str">
        <f t="shared" ref="AM68:AM82" ca="1" si="43">IF(AF68=0,"",IF($X68=AF$2,"/R1","")&amp;IF($Y68=AF$2,"/R2","")&amp;IF($Z68=AF$2,"/R3","")&amp;IF($AA68=AF$2,"/F","")&amp;IF($AB68=AF$2,"/PO",""))</f>
        <v>/R1</v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 t="str">
        <f>INDEX(Data!DM:DM,MATCH(W68,Data!DK:DK,0))</f>
        <v>NF</v>
      </c>
      <c r="AT68" s="219" t="str">
        <f>MID(INDEX(Data!A:A,MATCH(W68,Data!DK:DK,0)),2,5)</f>
        <v>NF5</v>
      </c>
      <c r="AU68" s="219" t="str">
        <f>INDEX(Data!DL:DL,MATCH(W68,Data!DK:DK,0))</f>
        <v>M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74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92" t="str">
        <f t="shared" ca="1" si="29"/>
        <v/>
      </c>
      <c r="B69" s="293"/>
      <c r="C69" s="294"/>
      <c r="D69" s="404" t="str">
        <f t="shared" ca="1" si="37"/>
        <v/>
      </c>
      <c r="E69" s="405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85"/>
      <c r="W69" s="228" t="str">
        <f>Data!DK157</f>
        <v>Othmar Ernst</v>
      </c>
      <c r="X69" s="230">
        <f>IF(ISERROR(INDEX(Data!$DN:$IS,MATCH($W69,Data!$DK:$DK,0),MATCH(X$1&amp;"/"&amp;$A$2,Data!$DN$1:$IS$1,0)))=TRUE,0,INDEX(Data!$DN:$IS,MATCH($W69,Data!$DK:$DK,0),MATCH(X$1&amp;"/"&amp;$A$2,Data!$DN$1:$IS$1,0)))</f>
        <v>4</v>
      </c>
      <c r="Y69" s="230">
        <f>IF(ISERROR(INDEX(Data!$DN:$IS,MATCH($W69,Data!$DK:$DK,0),MATCH(Y$1&amp;"/"&amp;$A$2,Data!$DN$1:$IS$1,0)))=TRUE,0,INDEX(Data!$DN:$IS,MATCH($W69,Data!$DK:$DK,0),MATCH(Y$1&amp;"/"&amp;$A$2,Data!$DN$1:$IS$1,0)))</f>
        <v>3</v>
      </c>
      <c r="Z69" s="230">
        <f>IF(ISERROR(INDEX(Data!$DN:$IS,MATCH($W69,Data!$DK:$DK,0),MATCH(Z$1&amp;"/"&amp;$A$2,Data!$DN$1:$IS$1,0)))=TRUE,0,INDEX(Data!$DN:$IS,MATCH($W69,Data!$DK:$DK,0),MATCH(Z$1&amp;"/"&amp;$A$2,Data!$DN$1:$IS$1,0)))</f>
        <v>0</v>
      </c>
      <c r="AA69" s="230">
        <f>IF(ISERROR(INDEX(Data!$DN:$IS,MATCH($W69,Data!$DK:$DK,0),MATCH(AA$1&amp;"/"&amp;$A$2,Data!$DN$1:$IS$1,0)))=TRUE,0,INDEX(Data!$DN:$IS,MATCH($W69,Data!$DK:$DK,0),MATCH(AA$1&amp;"/"&amp;$A$2,Data!$DN$1:$IS$1,0)))</f>
        <v>0</v>
      </c>
      <c r="AB69" s="230">
        <f>IF(ISERROR(INDEX(Data!$DN:$IS,MATCH($W69,Data!$DK:$DK,0),MATCH(AB$1&amp;"/"&amp;$A$2,Data!$DN$1:$IS$1,0)))=TRUE,0,INDEX(Data!$DN:$IS,MATCH($W69,Data!$DK:$DK,0),MATCH(AB$1&amp;"/"&amp;$A$2,Data!$DN$1:$IS$1,0)))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1</v>
      </c>
      <c r="AF69" s="228">
        <f t="shared" ca="1" si="36"/>
        <v>1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>/R2</v>
      </c>
      <c r="AM69" s="228" t="str">
        <f t="shared" ca="1" si="43"/>
        <v>/R1</v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 t="str">
        <f>INDEX(Data!DM:DM,MATCH(W69,Data!DK:DK,0))</f>
        <v>NF</v>
      </c>
      <c r="AT69" s="219" t="str">
        <f>MID(INDEX(Data!A:A,MATCH(W69,Data!DK:DK,0)),2,5)</f>
        <v>NF6</v>
      </c>
      <c r="AU69" s="219" t="str">
        <f>INDEX(Data!DL:DL,MATCH(W69,Data!DK:DK,0))</f>
        <v>M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74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92" t="str">
        <f t="shared" ca="1" si="29"/>
        <v/>
      </c>
      <c r="B70" s="293"/>
      <c r="C70" s="294"/>
      <c r="D70" s="404" t="str">
        <f t="shared" ca="1" si="37"/>
        <v/>
      </c>
      <c r="E70" s="405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85"/>
      <c r="W70" s="228" t="str">
        <f>Data!DK158</f>
        <v>Eva Pirchenfellner</v>
      </c>
      <c r="X70" s="230">
        <f>IF(ISERROR(INDEX(Data!$DN:$IS,MATCH($W70,Data!$DK:$DK,0),MATCH(X$1&amp;"/"&amp;$A$2,Data!$DN$1:$IS$1,0)))=TRUE,0,INDEX(Data!$DN:$IS,MATCH($W70,Data!$DK:$DK,0),MATCH(X$1&amp;"/"&amp;$A$2,Data!$DN$1:$IS$1,0)))</f>
        <v>5</v>
      </c>
      <c r="Y70" s="230">
        <f>IF(ISERROR(INDEX(Data!$DN:$IS,MATCH($W70,Data!$DK:$DK,0),MATCH(Y$1&amp;"/"&amp;$A$2,Data!$DN$1:$IS$1,0)))=TRUE,0,INDEX(Data!$DN:$IS,MATCH($W70,Data!$DK:$DK,0),MATCH(Y$1&amp;"/"&amp;$A$2,Data!$DN$1:$IS$1,0)))</f>
        <v>0</v>
      </c>
      <c r="Z70" s="230">
        <f>IF(ISERROR(INDEX(Data!$DN:$IS,MATCH($W70,Data!$DK:$DK,0),MATCH(Z$1&amp;"/"&amp;$A$2,Data!$DN$1:$IS$1,0)))=TRUE,0,INDEX(Data!$DN:$IS,MATCH($W70,Data!$DK:$DK,0),MATCH(Z$1&amp;"/"&amp;$A$2,Data!$DN$1:$IS$1,0)))</f>
        <v>0</v>
      </c>
      <c r="AA70" s="230">
        <f>IF(ISERROR(INDEX(Data!$DN:$IS,MATCH($W70,Data!$DK:$DK,0),MATCH(AA$1&amp;"/"&amp;$A$2,Data!$DN$1:$IS$1,0)))=TRUE,0,INDEX(Data!$DN:$IS,MATCH($W70,Data!$DK:$DK,0),MATCH(AA$1&amp;"/"&amp;$A$2,Data!$DN$1:$IS$1,0)))</f>
        <v>0</v>
      </c>
      <c r="AB70" s="230">
        <f>IF(ISERROR(INDEX(Data!$DN:$IS,MATCH($W70,Data!$DK:$DK,0),MATCH(AB$1&amp;"/"&amp;$A$2,Data!$DN$1:$IS$1,0)))=TRUE,0,INDEX(Data!$DN:$IS,MATCH($W70,Data!$DK:$DK,0),MATCH(AB$1&amp;"/"&amp;$A$2,Data!$DN$1:$IS$1,0)))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0</v>
      </c>
      <c r="AG70" s="228">
        <f t="shared" ca="1" si="36"/>
        <v>1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/>
      </c>
      <c r="AN70" s="228" t="str">
        <f t="shared" ca="1" si="44"/>
        <v>/R1</v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str">
        <f>INDEX(Data!DM:DM,MATCH(W70,Data!DK:DK,0))</f>
        <v>NF</v>
      </c>
      <c r="AT70" s="219" t="str">
        <f>MID(INDEX(Data!A:A,MATCH(W70,Data!DK:DK,0)),2,5)</f>
        <v>NF0</v>
      </c>
      <c r="AU70" s="219" t="str">
        <f>INDEX(Data!DL:DL,MATCH(W70,Data!DK:DK,0))</f>
        <v>W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74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92" t="str">
        <f t="shared" ca="1" si="29"/>
        <v/>
      </c>
      <c r="B71" s="293"/>
      <c r="C71" s="294"/>
      <c r="D71" s="404" t="str">
        <f t="shared" ca="1" si="37"/>
        <v/>
      </c>
      <c r="E71" s="405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85"/>
      <c r="W71" s="228" t="str">
        <f>Data!DK159</f>
        <v>Sebastian Sattler</v>
      </c>
      <c r="X71" s="230">
        <f>IF(ISERROR(INDEX(Data!$DN:$IS,MATCH($W71,Data!$DK:$DK,0),MATCH(X$1&amp;"/"&amp;$A$2,Data!$DN$1:$IS$1,0)))=TRUE,0,INDEX(Data!$DN:$IS,MATCH($W71,Data!$DK:$DK,0),MATCH(X$1&amp;"/"&amp;$A$2,Data!$DN$1:$IS$1,0)))</f>
        <v>3</v>
      </c>
      <c r="Y71" s="230">
        <f>IF(ISERROR(INDEX(Data!$DN:$IS,MATCH($W71,Data!$DK:$DK,0),MATCH(Y$1&amp;"/"&amp;$A$2,Data!$DN$1:$IS$1,0)))=TRUE,0,INDEX(Data!$DN:$IS,MATCH($W71,Data!$DK:$DK,0),MATCH(Y$1&amp;"/"&amp;$A$2,Data!$DN$1:$IS$1,0)))</f>
        <v>0</v>
      </c>
      <c r="Z71" s="230">
        <f>IF(ISERROR(INDEX(Data!$DN:$IS,MATCH($W71,Data!$DK:$DK,0),MATCH(Z$1&amp;"/"&amp;$A$2,Data!$DN$1:$IS$1,0)))=TRUE,0,INDEX(Data!$DN:$IS,MATCH($W71,Data!$DK:$DK,0),MATCH(Z$1&amp;"/"&amp;$A$2,Data!$DN$1:$IS$1,0)))</f>
        <v>0</v>
      </c>
      <c r="AA71" s="230">
        <f>IF(ISERROR(INDEX(Data!$DN:$IS,MATCH($W71,Data!$DK:$DK,0),MATCH(AA$1&amp;"/"&amp;$A$2,Data!$DN$1:$IS$1,0)))=TRUE,0,INDEX(Data!$DN:$IS,MATCH($W71,Data!$DK:$DK,0),MATCH(AA$1&amp;"/"&amp;$A$2,Data!$DN$1:$IS$1,0)))</f>
        <v>0</v>
      </c>
      <c r="AB71" s="230">
        <f>IF(ISERROR(INDEX(Data!$DN:$IS,MATCH($W71,Data!$DK:$DK,0),MATCH(AB$1&amp;"/"&amp;$A$2,Data!$DN$1:$IS$1,0)))=TRUE,0,INDEX(Data!$DN:$IS,MATCH($W71,Data!$DK:$DK,0),MATCH(AB$1&amp;"/"&amp;$A$2,Data!$DN$1:$IS$1,0)))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1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>/R1</v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str">
        <f>INDEX(Data!DM:DM,MATCH(W71,Data!DK:DK,0))</f>
        <v>NF</v>
      </c>
      <c r="AT71" s="219" t="str">
        <f>MID(INDEX(Data!A:A,MATCH(W71,Data!DK:DK,0)),2,5)</f>
        <v>NF7</v>
      </c>
      <c r="AU71" s="219" t="str">
        <f>INDEX(Data!DL:DL,MATCH(W71,Data!DK:DK,0))</f>
        <v>M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74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92" t="str">
        <f t="shared" ca="1" si="29"/>
        <v/>
      </c>
      <c r="B72" s="293"/>
      <c r="C72" s="294"/>
      <c r="D72" s="404" t="str">
        <f t="shared" ca="1" si="37"/>
        <v/>
      </c>
      <c r="E72" s="405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85"/>
      <c r="W72" s="228" t="str">
        <f>Data!DK160</f>
        <v>Simon Ceh</v>
      </c>
      <c r="X72" s="230">
        <f>IF(ISERROR(INDEX(Data!$DN:$IS,MATCH($W72,Data!$DK:$DK,0),MATCH(X$1&amp;"/"&amp;$A$2,Data!$DN$1:$IS$1,0)))=TRUE,0,INDEX(Data!$DN:$IS,MATCH($W72,Data!$DK:$DK,0),MATCH(X$1&amp;"/"&amp;$A$2,Data!$DN$1:$IS$1,0)))</f>
        <v>4</v>
      </c>
      <c r="Y72" s="230">
        <f>IF(ISERROR(INDEX(Data!$DN:$IS,MATCH($W72,Data!$DK:$DK,0),MATCH(Y$1&amp;"/"&amp;$A$2,Data!$DN$1:$IS$1,0)))=TRUE,0,INDEX(Data!$DN:$IS,MATCH($W72,Data!$DK:$DK,0),MATCH(Y$1&amp;"/"&amp;$A$2,Data!$DN$1:$IS$1,0)))</f>
        <v>0</v>
      </c>
      <c r="Z72" s="230">
        <f>IF(ISERROR(INDEX(Data!$DN:$IS,MATCH($W72,Data!$DK:$DK,0),MATCH(Z$1&amp;"/"&amp;$A$2,Data!$DN$1:$IS$1,0)))=TRUE,0,INDEX(Data!$DN:$IS,MATCH($W72,Data!$DK:$DK,0),MATCH(Z$1&amp;"/"&amp;$A$2,Data!$DN$1:$IS$1,0)))</f>
        <v>0</v>
      </c>
      <c r="AA72" s="230">
        <f>IF(ISERROR(INDEX(Data!$DN:$IS,MATCH($W72,Data!$DK:$DK,0),MATCH(AA$1&amp;"/"&amp;$A$2,Data!$DN$1:$IS$1,0)))=TRUE,0,INDEX(Data!$DN:$IS,MATCH($W72,Data!$DK:$DK,0),MATCH(AA$1&amp;"/"&amp;$A$2,Data!$DN$1:$IS$1,0)))</f>
        <v>0</v>
      </c>
      <c r="AB72" s="230">
        <f>IF(ISERROR(INDEX(Data!$DN:$IS,MATCH($W72,Data!$DK:$DK,0),MATCH(AB$1&amp;"/"&amp;$A$2,Data!$DN$1:$IS$1,0)))=TRUE,0,INDEX(Data!$DN:$IS,MATCH($W72,Data!$DK:$DK,0),MATCH(AB$1&amp;"/"&amp;$A$2,Data!$DN$1:$IS$1,0)))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0</v>
      </c>
      <c r="AF72" s="228">
        <f t="shared" ca="1" si="36"/>
        <v>1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/>
      </c>
      <c r="AM72" s="228" t="str">
        <f t="shared" ca="1" si="43"/>
        <v>/R1</v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 t="str">
        <f>INDEX(Data!DM:DM,MATCH(W72,Data!DK:DK,0))</f>
        <v>NF</v>
      </c>
      <c r="AT72" s="219" t="str">
        <f>MID(INDEX(Data!A:A,MATCH(W72,Data!DK:DK,0)),2,5)</f>
        <v>NF8</v>
      </c>
      <c r="AU72" s="219" t="str">
        <f>INDEX(Data!DL:DL,MATCH(W72,Data!DK:DK,0))</f>
        <v>M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74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92" t="str">
        <f t="shared" ca="1" si="29"/>
        <v/>
      </c>
      <c r="B73" s="293"/>
      <c r="C73" s="294"/>
      <c r="D73" s="404" t="str">
        <f t="shared" ca="1" si="37"/>
        <v/>
      </c>
      <c r="E73" s="405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85"/>
      <c r="W73" s="228" t="str">
        <f>Data!DK161</f>
        <v>Maja Simenc</v>
      </c>
      <c r="X73" s="230">
        <f>IF(ISERROR(INDEX(Data!$DN:$IS,MATCH($W73,Data!$DK:$DK,0),MATCH(X$1&amp;"/"&amp;$A$2,Data!$DN$1:$IS$1,0)))=TRUE,0,INDEX(Data!$DN:$IS,MATCH($W73,Data!$DK:$DK,0),MATCH(X$1&amp;"/"&amp;$A$2,Data!$DN$1:$IS$1,0)))</f>
        <v>3</v>
      </c>
      <c r="Y73" s="230">
        <f>IF(ISERROR(INDEX(Data!$DN:$IS,MATCH($W73,Data!$DK:$DK,0),MATCH(Y$1&amp;"/"&amp;$A$2,Data!$DN$1:$IS$1,0)))=TRUE,0,INDEX(Data!$DN:$IS,MATCH($W73,Data!$DK:$DK,0),MATCH(Y$1&amp;"/"&amp;$A$2,Data!$DN$1:$IS$1,0)))</f>
        <v>0</v>
      </c>
      <c r="Z73" s="230">
        <f>IF(ISERROR(INDEX(Data!$DN:$IS,MATCH($W73,Data!$DK:$DK,0),MATCH(Z$1&amp;"/"&amp;$A$2,Data!$DN$1:$IS$1,0)))=TRUE,0,INDEX(Data!$DN:$IS,MATCH($W73,Data!$DK:$DK,0),MATCH(Z$1&amp;"/"&amp;$A$2,Data!$DN$1:$IS$1,0)))</f>
        <v>0</v>
      </c>
      <c r="AA73" s="230">
        <f>IF(ISERROR(INDEX(Data!$DN:$IS,MATCH($W73,Data!$DK:$DK,0),MATCH(AA$1&amp;"/"&amp;$A$2,Data!$DN$1:$IS$1,0)))=TRUE,0,INDEX(Data!$DN:$IS,MATCH($W73,Data!$DK:$DK,0),MATCH(AA$1&amp;"/"&amp;$A$2,Data!$DN$1:$IS$1,0)))</f>
        <v>0</v>
      </c>
      <c r="AB73" s="230">
        <f>IF(ISERROR(INDEX(Data!$DN:$IS,MATCH($W73,Data!$DK:$DK,0),MATCH(AB$1&amp;"/"&amp;$A$2,Data!$DN$1:$IS$1,0)))=TRUE,0,INDEX(Data!$DN:$IS,MATCH($W73,Data!$DK:$DK,0),MATCH(AB$1&amp;"/"&amp;$A$2,Data!$DN$1:$IS$1,0)))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1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82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>/R1</v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 t="str">
        <f>INDEX(Data!DM:DM,MATCH(W73,Data!DK:DK,0))</f>
        <v>NF</v>
      </c>
      <c r="AT73" s="219" t="str">
        <f>MID(INDEX(Data!A:A,MATCH(W73,Data!DK:DK,0)),2,5)</f>
        <v>NF1</v>
      </c>
      <c r="AU73" s="219" t="str">
        <f>INDEX(Data!DL:DL,MATCH(W73,Data!DK:DK,0))</f>
        <v>W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74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92" t="str">
        <f t="shared" ca="1" si="29"/>
        <v/>
      </c>
      <c r="B74" s="293"/>
      <c r="C74" s="294"/>
      <c r="D74" s="404" t="str">
        <f t="shared" ca="1" si="37"/>
        <v/>
      </c>
      <c r="E74" s="405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85"/>
      <c r="W74" s="228" t="str">
        <f>Data!DK162</f>
        <v>Robert Hatvani</v>
      </c>
      <c r="X74" s="230">
        <f>IF(ISERROR(INDEX(Data!$DN:$IS,MATCH($W74,Data!$DK:$DK,0),MATCH(X$1&amp;"/"&amp;$A$2,Data!$DN$1:$IS$1,0)))=TRUE,0,INDEX(Data!$DN:$IS,MATCH($W74,Data!$DK:$DK,0),MATCH(X$1&amp;"/"&amp;$A$2,Data!$DN$1:$IS$1,0)))</f>
        <v>3</v>
      </c>
      <c r="Y74" s="230">
        <f>IF(ISERROR(INDEX(Data!$DN:$IS,MATCH($W74,Data!$DK:$DK,0),MATCH(Y$1&amp;"/"&amp;$A$2,Data!$DN$1:$IS$1,0)))=TRUE,0,INDEX(Data!$DN:$IS,MATCH($W74,Data!$DK:$DK,0),MATCH(Y$1&amp;"/"&amp;$A$2,Data!$DN$1:$IS$1,0)))</f>
        <v>0</v>
      </c>
      <c r="Z74" s="230">
        <f>IF(ISERROR(INDEX(Data!$DN:$IS,MATCH($W74,Data!$DK:$DK,0),MATCH(Z$1&amp;"/"&amp;$A$2,Data!$DN$1:$IS$1,0)))=TRUE,0,INDEX(Data!$DN:$IS,MATCH($W74,Data!$DK:$DK,0),MATCH(Z$1&amp;"/"&amp;$A$2,Data!$DN$1:$IS$1,0)))</f>
        <v>0</v>
      </c>
      <c r="AA74" s="230">
        <f>IF(ISERROR(INDEX(Data!$DN:$IS,MATCH($W74,Data!$DK:$DK,0),MATCH(AA$1&amp;"/"&amp;$A$2,Data!$DN$1:$IS$1,0)))=TRUE,0,INDEX(Data!$DN:$IS,MATCH($W74,Data!$DK:$DK,0),MATCH(AA$1&amp;"/"&amp;$A$2,Data!$DN$1:$IS$1,0)))</f>
        <v>0</v>
      </c>
      <c r="AB74" s="230">
        <f>IF(ISERROR(INDEX(Data!$DN:$IS,MATCH($W74,Data!$DK:$DK,0),MATCH(AB$1&amp;"/"&amp;$A$2,Data!$DN$1:$IS$1,0)))=TRUE,0,INDEX(Data!$DN:$IS,MATCH($W74,Data!$DK:$DK,0),MATCH(AB$1&amp;"/"&amp;$A$2,Data!$DN$1:$IS$1,0)))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1</v>
      </c>
      <c r="AF74" s="228">
        <f t="shared" ca="1" si="36"/>
        <v>0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>/R1</v>
      </c>
      <c r="AM74" s="228" t="str">
        <f t="shared" ca="1" si="43"/>
        <v/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 t="str">
        <f>INDEX(Data!DM:DM,MATCH(W74,Data!DK:DK,0))</f>
        <v>NF</v>
      </c>
      <c r="AT74" s="219" t="str">
        <f>MID(INDEX(Data!A:A,MATCH(W74,Data!DK:DK,0)),2,5)</f>
        <v>NF9</v>
      </c>
      <c r="AU74" s="219" t="str">
        <f>INDEX(Data!DL:DL,MATCH(W74,Data!DK:DK,0))</f>
        <v>M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74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92" t="str">
        <f t="shared" ca="1" si="29"/>
        <v/>
      </c>
      <c r="B75" s="293"/>
      <c r="C75" s="294"/>
      <c r="D75" s="404" t="str">
        <f t="shared" ca="1" si="37"/>
        <v/>
      </c>
      <c r="E75" s="405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85"/>
      <c r="W75" s="228">
        <f>Data!DK163</f>
        <v>0</v>
      </c>
      <c r="X75" s="230">
        <f>IF(ISERROR(INDEX(Data!$DN:$IS,MATCH($W75,Data!$DK:$DK,0),MATCH(X$1&amp;"/"&amp;$A$2,Data!$DN$1:$IS$1,0)))=TRUE,0,INDEX(Data!$DN:$IS,MATCH($W75,Data!$DK:$DK,0),MATCH(X$1&amp;"/"&amp;$A$2,Data!$DN$1:$IS$1,0)))</f>
        <v>0</v>
      </c>
      <c r="Y75" s="230">
        <f>IF(ISERROR(INDEX(Data!$DN:$IS,MATCH($W75,Data!$DK:$DK,0),MATCH(Y$1&amp;"/"&amp;$A$2,Data!$DN$1:$IS$1,0)))=TRUE,0,INDEX(Data!$DN:$IS,MATCH($W75,Data!$DK:$DK,0),MATCH(Y$1&amp;"/"&amp;$A$2,Data!$DN$1:$IS$1,0)))</f>
        <v>0</v>
      </c>
      <c r="Z75" s="230">
        <f>IF(ISERROR(INDEX(Data!$DN:$IS,MATCH($W75,Data!$DK:$DK,0),MATCH(Z$1&amp;"/"&amp;$A$2,Data!$DN$1:$IS$1,0)))=TRUE,0,INDEX(Data!$DN:$IS,MATCH($W75,Data!$DK:$DK,0),MATCH(Z$1&amp;"/"&amp;$A$2,Data!$DN$1:$IS$1,0)))</f>
        <v>0</v>
      </c>
      <c r="AA75" s="230">
        <f>IF(ISERROR(INDEX(Data!$DN:$IS,MATCH($W75,Data!$DK:$DK,0),MATCH(AA$1&amp;"/"&amp;$A$2,Data!$DN$1:$IS$1,0)))=TRUE,0,INDEX(Data!$DN:$IS,MATCH($W75,Data!$DK:$DK,0),MATCH(AA$1&amp;"/"&amp;$A$2,Data!$DN$1:$IS$1,0)))</f>
        <v>0</v>
      </c>
      <c r="AB75" s="230">
        <f>IF(ISERROR(INDEX(Data!$DN:$IS,MATCH($W75,Data!$DK:$DK,0),MATCH(AB$1&amp;"/"&amp;$A$2,Data!$DN$1:$IS$1,0)))=TRUE,0,INDEX(Data!$DN:$IS,MATCH($W75,Data!$DK:$DK,0),MATCH(AB$1&amp;"/"&amp;$A$2,Data!$DN$1:$IS$1,0)))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0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/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 t="e">
        <f>INDEX(Data!DM:DM,MATCH(W75,Data!DK:DK,0))</f>
        <v>#N/A</v>
      </c>
      <c r="AT75" s="219" t="e">
        <f>MID(INDEX(Data!A:A,MATCH(W75,Data!DK:DK,0)),2,5)</f>
        <v>#N/A</v>
      </c>
      <c r="AU75" s="219" t="e">
        <f>INDEX(Data!DL:DL,MATCH(W75,Data!DK:DK,0))</f>
        <v>#N/A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74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92" t="str">
        <f t="shared" ca="1" si="29"/>
        <v/>
      </c>
      <c r="B76" s="293"/>
      <c r="C76" s="294"/>
      <c r="D76" s="404" t="str">
        <f t="shared" ca="1" si="37"/>
        <v/>
      </c>
      <c r="E76" s="405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85"/>
      <c r="W76" s="228">
        <f>Data!DK164</f>
        <v>0</v>
      </c>
      <c r="X76" s="230">
        <f>IF(ISERROR(INDEX(Data!$DN:$IS,MATCH($W76,Data!$DK:$DK,0),MATCH(X$1&amp;"/"&amp;$A$2,Data!$DN$1:$IS$1,0)))=TRUE,0,INDEX(Data!$DN:$IS,MATCH($W76,Data!$DK:$DK,0),MATCH(X$1&amp;"/"&amp;$A$2,Data!$DN$1:$IS$1,0)))</f>
        <v>0</v>
      </c>
      <c r="Y76" s="230">
        <f>IF(ISERROR(INDEX(Data!$DN:$IS,MATCH($W76,Data!$DK:$DK,0),MATCH(Y$1&amp;"/"&amp;$A$2,Data!$DN$1:$IS$1,0)))=TRUE,0,INDEX(Data!$DN:$IS,MATCH($W76,Data!$DK:$DK,0),MATCH(Y$1&amp;"/"&amp;$A$2,Data!$DN$1:$IS$1,0)))</f>
        <v>0</v>
      </c>
      <c r="Z76" s="230">
        <f>IF(ISERROR(INDEX(Data!$DN:$IS,MATCH($W76,Data!$DK:$DK,0),MATCH(Z$1&amp;"/"&amp;$A$2,Data!$DN$1:$IS$1,0)))=TRUE,0,INDEX(Data!$DN:$IS,MATCH($W76,Data!$DK:$DK,0),MATCH(Z$1&amp;"/"&amp;$A$2,Data!$DN$1:$IS$1,0)))</f>
        <v>0</v>
      </c>
      <c r="AA76" s="230">
        <f>IF(ISERROR(INDEX(Data!$DN:$IS,MATCH($W76,Data!$DK:$DK,0),MATCH(AA$1&amp;"/"&amp;$A$2,Data!$DN$1:$IS$1,0)))=TRUE,0,INDEX(Data!$DN:$IS,MATCH($W76,Data!$DK:$DK,0),MATCH(AA$1&amp;"/"&amp;$A$2,Data!$DN$1:$IS$1,0)))</f>
        <v>0</v>
      </c>
      <c r="AB76" s="230">
        <f>IF(ISERROR(INDEX(Data!$DN:$IS,MATCH($W76,Data!$DK:$DK,0),MATCH(AB$1&amp;"/"&amp;$A$2,Data!$DN$1:$IS$1,0)))=TRUE,0,INDEX(Data!$DN:$IS,MATCH($W76,Data!$DK:$DK,0),MATCH(AB$1&amp;"/"&amp;$A$2,Data!$DN$1:$IS$1,0)))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 t="e">
        <f>INDEX(Data!DM:DM,MATCH(W76,Data!DK:DK,0))</f>
        <v>#N/A</v>
      </c>
      <c r="AT76" s="219" t="e">
        <f>MID(INDEX(Data!A:A,MATCH(W76,Data!DK:DK,0)),2,5)</f>
        <v>#N/A</v>
      </c>
      <c r="AU76" s="219" t="e">
        <f>INDEX(Data!DL:DL,MATCH(W76,Data!DK:DK,0))</f>
        <v>#N/A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74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92" t="str">
        <f t="shared" ca="1" si="29"/>
        <v/>
      </c>
      <c r="B77" s="293"/>
      <c r="C77" s="294"/>
      <c r="D77" s="404" t="str">
        <f t="shared" ca="1" si="37"/>
        <v/>
      </c>
      <c r="E77" s="405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85"/>
      <c r="W77" s="228">
        <f>Data!DK165</f>
        <v>0</v>
      </c>
      <c r="X77" s="230">
        <f>IF(ISERROR(INDEX(Data!$DN:$IS,MATCH($W77,Data!$DK:$DK,0),MATCH(X$1&amp;"/"&amp;$A$2,Data!$DN$1:$IS$1,0)))=TRUE,0,INDEX(Data!$DN:$IS,MATCH($W77,Data!$DK:$DK,0),MATCH(X$1&amp;"/"&amp;$A$2,Data!$DN$1:$IS$1,0)))</f>
        <v>0</v>
      </c>
      <c r="Y77" s="230">
        <f>IF(ISERROR(INDEX(Data!$DN:$IS,MATCH($W77,Data!$DK:$DK,0),MATCH(Y$1&amp;"/"&amp;$A$2,Data!$DN$1:$IS$1,0)))=TRUE,0,INDEX(Data!$DN:$IS,MATCH($W77,Data!$DK:$DK,0),MATCH(Y$1&amp;"/"&amp;$A$2,Data!$DN$1:$IS$1,0)))</f>
        <v>0</v>
      </c>
      <c r="Z77" s="230">
        <f>IF(ISERROR(INDEX(Data!$DN:$IS,MATCH($W77,Data!$DK:$DK,0),MATCH(Z$1&amp;"/"&amp;$A$2,Data!$DN$1:$IS$1,0)))=TRUE,0,INDEX(Data!$DN:$IS,MATCH($W77,Data!$DK:$DK,0),MATCH(Z$1&amp;"/"&amp;$A$2,Data!$DN$1:$IS$1,0)))</f>
        <v>0</v>
      </c>
      <c r="AA77" s="230">
        <f>IF(ISERROR(INDEX(Data!$DN:$IS,MATCH($W77,Data!$DK:$DK,0),MATCH(AA$1&amp;"/"&amp;$A$2,Data!$DN$1:$IS$1,0)))=TRUE,0,INDEX(Data!$DN:$IS,MATCH($W77,Data!$DK:$DK,0),MATCH(AA$1&amp;"/"&amp;$A$2,Data!$DN$1:$IS$1,0)))</f>
        <v>0</v>
      </c>
      <c r="AB77" s="230">
        <f>IF(ISERROR(INDEX(Data!$DN:$IS,MATCH($W77,Data!$DK:$DK,0),MATCH(AB$1&amp;"/"&amp;$A$2,Data!$DN$1:$IS$1,0)))=TRUE,0,INDEX(Data!$DN:$IS,MATCH($W77,Data!$DK:$DK,0),MATCH(AB$1&amp;"/"&amp;$A$2,Data!$DN$1:$IS$1,0)))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0</v>
      </c>
      <c r="AF77" s="228">
        <f t="shared" ca="1" si="36"/>
        <v>0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/>
      </c>
      <c r="AM77" s="228" t="str">
        <f t="shared" ca="1" si="43"/>
        <v/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 t="e">
        <f>INDEX(Data!DM:DM,MATCH(W77,Data!DK:DK,0))</f>
        <v>#N/A</v>
      </c>
      <c r="AT77" s="219" t="e">
        <f>MID(INDEX(Data!A:A,MATCH(W77,Data!DK:DK,0)),2,5)</f>
        <v>#N/A</v>
      </c>
      <c r="AU77" s="219" t="e">
        <f>INDEX(Data!DL:DL,MATCH(W77,Data!DK:DK,0))</f>
        <v>#N/A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74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92" t="str">
        <f t="shared" ca="1" si="29"/>
        <v/>
      </c>
      <c r="B78" s="293"/>
      <c r="C78" s="294"/>
      <c r="D78" s="404" t="str">
        <f t="shared" ca="1" si="37"/>
        <v/>
      </c>
      <c r="E78" s="405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85"/>
      <c r="W78" s="228">
        <f>Data!DK166</f>
        <v>0</v>
      </c>
      <c r="X78" s="230">
        <f>IF(ISERROR(INDEX(Data!$DN:$IS,MATCH($W78,Data!$DK:$DK,0),MATCH(X$1&amp;"/"&amp;$A$2,Data!$DN$1:$IS$1,0)))=TRUE,0,INDEX(Data!$DN:$IS,MATCH($W78,Data!$DK:$DK,0),MATCH(X$1&amp;"/"&amp;$A$2,Data!$DN$1:$IS$1,0)))</f>
        <v>0</v>
      </c>
      <c r="Y78" s="230">
        <f>IF(ISERROR(INDEX(Data!$DN:$IS,MATCH($W78,Data!$DK:$DK,0),MATCH(Y$1&amp;"/"&amp;$A$2,Data!$DN$1:$IS$1,0)))=TRUE,0,INDEX(Data!$DN:$IS,MATCH($W78,Data!$DK:$DK,0),MATCH(Y$1&amp;"/"&amp;$A$2,Data!$DN$1:$IS$1,0)))</f>
        <v>0</v>
      </c>
      <c r="Z78" s="230">
        <f>IF(ISERROR(INDEX(Data!$DN:$IS,MATCH($W78,Data!$DK:$DK,0),MATCH(Z$1&amp;"/"&amp;$A$2,Data!$DN$1:$IS$1,0)))=TRUE,0,INDEX(Data!$DN:$IS,MATCH($W78,Data!$DK:$DK,0),MATCH(Z$1&amp;"/"&amp;$A$2,Data!$DN$1:$IS$1,0)))</f>
        <v>0</v>
      </c>
      <c r="AA78" s="230">
        <f>IF(ISERROR(INDEX(Data!$DN:$IS,MATCH($W78,Data!$DK:$DK,0),MATCH(AA$1&amp;"/"&amp;$A$2,Data!$DN$1:$IS$1,0)))=TRUE,0,INDEX(Data!$DN:$IS,MATCH($W78,Data!$DK:$DK,0),MATCH(AA$1&amp;"/"&amp;$A$2,Data!$DN$1:$IS$1,0)))</f>
        <v>0</v>
      </c>
      <c r="AB78" s="230">
        <f>IF(ISERROR(INDEX(Data!$DN:$IS,MATCH($W78,Data!$DK:$DK,0),MATCH(AB$1&amp;"/"&amp;$A$2,Data!$DN$1:$IS$1,0)))=TRUE,0,INDEX(Data!$DN:$IS,MATCH($W78,Data!$DK:$DK,0),MATCH(AB$1&amp;"/"&amp;$A$2,Data!$DN$1:$IS$1,0)))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74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92" t="str">
        <f t="shared" ca="1" si="29"/>
        <v/>
      </c>
      <c r="B79" s="293"/>
      <c r="C79" s="294"/>
      <c r="D79" s="404" t="str">
        <f t="shared" ca="1" si="37"/>
        <v/>
      </c>
      <c r="E79" s="405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85"/>
      <c r="W79" s="228">
        <f>Data!DK167</f>
        <v>0</v>
      </c>
      <c r="X79" s="230">
        <f>IF(ISERROR(INDEX(Data!$DN:$IS,MATCH($W79,Data!$DK:$DK,0),MATCH(X$1&amp;"/"&amp;$A$2,Data!$DN$1:$IS$1,0)))=TRUE,0,INDEX(Data!$DN:$IS,MATCH($W79,Data!$DK:$DK,0),MATCH(X$1&amp;"/"&amp;$A$2,Data!$DN$1:$IS$1,0)))</f>
        <v>0</v>
      </c>
      <c r="Y79" s="230">
        <f>IF(ISERROR(INDEX(Data!$DN:$IS,MATCH($W79,Data!$DK:$DK,0),MATCH(Y$1&amp;"/"&amp;$A$2,Data!$DN$1:$IS$1,0)))=TRUE,0,INDEX(Data!$DN:$IS,MATCH($W79,Data!$DK:$DK,0),MATCH(Y$1&amp;"/"&amp;$A$2,Data!$DN$1:$IS$1,0)))</f>
        <v>0</v>
      </c>
      <c r="Z79" s="230">
        <f>IF(ISERROR(INDEX(Data!$DN:$IS,MATCH($W79,Data!$DK:$DK,0),MATCH(Z$1&amp;"/"&amp;$A$2,Data!$DN$1:$IS$1,0)))=TRUE,0,INDEX(Data!$DN:$IS,MATCH($W79,Data!$DK:$DK,0),MATCH(Z$1&amp;"/"&amp;$A$2,Data!$DN$1:$IS$1,0)))</f>
        <v>0</v>
      </c>
      <c r="AA79" s="230">
        <f>IF(ISERROR(INDEX(Data!$DN:$IS,MATCH($W79,Data!$DK:$DK,0),MATCH(AA$1&amp;"/"&amp;$A$2,Data!$DN$1:$IS$1,0)))=TRUE,0,INDEX(Data!$DN:$IS,MATCH($W79,Data!$DK:$DK,0),MATCH(AA$1&amp;"/"&amp;$A$2,Data!$DN$1:$IS$1,0)))</f>
        <v>0</v>
      </c>
      <c r="AB79" s="230">
        <f>IF(ISERROR(INDEX(Data!$DN:$IS,MATCH($W79,Data!$DK:$DK,0),MATCH(AB$1&amp;"/"&amp;$A$2,Data!$DN$1:$IS$1,0)))=TRUE,0,INDEX(Data!$DN:$IS,MATCH($W79,Data!$DK:$DK,0),MATCH(AB$1&amp;"/"&amp;$A$2,Data!$DN$1:$IS$1,0)))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74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92" t="str">
        <f t="shared" ca="1" si="29"/>
        <v/>
      </c>
      <c r="B80" s="293"/>
      <c r="C80" s="294"/>
      <c r="D80" s="404" t="str">
        <f t="shared" ca="1" si="37"/>
        <v/>
      </c>
      <c r="E80" s="405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85"/>
      <c r="W80" s="228">
        <f>Data!DK168</f>
        <v>0</v>
      </c>
      <c r="X80" s="230">
        <f>IF(ISERROR(INDEX(Data!$DN:$IS,MATCH($W80,Data!$DK:$DK,0),MATCH(X$1&amp;"/"&amp;$A$2,Data!$DN$1:$IS$1,0)))=TRUE,0,INDEX(Data!$DN:$IS,MATCH($W80,Data!$DK:$DK,0),MATCH(X$1&amp;"/"&amp;$A$2,Data!$DN$1:$IS$1,0)))</f>
        <v>0</v>
      </c>
      <c r="Y80" s="230">
        <f>IF(ISERROR(INDEX(Data!$DN:$IS,MATCH($W80,Data!$DK:$DK,0),MATCH(Y$1&amp;"/"&amp;$A$2,Data!$DN$1:$IS$1,0)))=TRUE,0,INDEX(Data!$DN:$IS,MATCH($W80,Data!$DK:$DK,0),MATCH(Y$1&amp;"/"&amp;$A$2,Data!$DN$1:$IS$1,0)))</f>
        <v>0</v>
      </c>
      <c r="Z80" s="230">
        <f>IF(ISERROR(INDEX(Data!$DN:$IS,MATCH($W80,Data!$DK:$DK,0),MATCH(Z$1&amp;"/"&amp;$A$2,Data!$DN$1:$IS$1,0)))=TRUE,0,INDEX(Data!$DN:$IS,MATCH($W80,Data!$DK:$DK,0),MATCH(Z$1&amp;"/"&amp;$A$2,Data!$DN$1:$IS$1,0)))</f>
        <v>0</v>
      </c>
      <c r="AA80" s="230">
        <f>IF(ISERROR(INDEX(Data!$DN:$IS,MATCH($W80,Data!$DK:$DK,0),MATCH(AA$1&amp;"/"&amp;$A$2,Data!$DN$1:$IS$1,0)))=TRUE,0,INDEX(Data!$DN:$IS,MATCH($W80,Data!$DK:$DK,0),MATCH(AA$1&amp;"/"&amp;$A$2,Data!$DN$1:$IS$1,0)))</f>
        <v>0</v>
      </c>
      <c r="AB80" s="230">
        <f>IF(ISERROR(INDEX(Data!$DN:$IS,MATCH($W80,Data!$DK:$DK,0),MATCH(AB$1&amp;"/"&amp;$A$2,Data!$DN$1:$IS$1,0)))=TRUE,0,INDEX(Data!$DN:$IS,MATCH($W80,Data!$DK:$DK,0),MATCH(AB$1&amp;"/"&amp;$A$2,Data!$DN$1:$IS$1,0)))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74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92" t="str">
        <f t="shared" ca="1" si="29"/>
        <v/>
      </c>
      <c r="B81" s="293"/>
      <c r="C81" s="294"/>
      <c r="D81" s="404" t="str">
        <f t="shared" ca="1" si="37"/>
        <v/>
      </c>
      <c r="E81" s="405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85"/>
      <c r="W81" s="228">
        <f>Data!DK169</f>
        <v>0</v>
      </c>
      <c r="X81" s="230">
        <f>IF(ISERROR(INDEX(Data!$DN:$IS,MATCH($W81,Data!$DK:$DK,0),MATCH(X$1&amp;"/"&amp;$A$2,Data!$DN$1:$IS$1,0)))=TRUE,0,INDEX(Data!$DN:$IS,MATCH($W81,Data!$DK:$DK,0),MATCH(X$1&amp;"/"&amp;$A$2,Data!$DN$1:$IS$1,0)))</f>
        <v>0</v>
      </c>
      <c r="Y81" s="230">
        <f>IF(ISERROR(INDEX(Data!$DN:$IS,MATCH($W81,Data!$DK:$DK,0),MATCH(Y$1&amp;"/"&amp;$A$2,Data!$DN$1:$IS$1,0)))=TRUE,0,INDEX(Data!$DN:$IS,MATCH($W81,Data!$DK:$DK,0),MATCH(Y$1&amp;"/"&amp;$A$2,Data!$DN$1:$IS$1,0)))</f>
        <v>0</v>
      </c>
      <c r="Z81" s="230">
        <f>IF(ISERROR(INDEX(Data!$DN:$IS,MATCH($W81,Data!$DK:$DK,0),MATCH(Z$1&amp;"/"&amp;$A$2,Data!$DN$1:$IS$1,0)))=TRUE,0,INDEX(Data!$DN:$IS,MATCH($W81,Data!$DK:$DK,0),MATCH(Z$1&amp;"/"&amp;$A$2,Data!$DN$1:$IS$1,0)))</f>
        <v>0</v>
      </c>
      <c r="AA81" s="230">
        <f>IF(ISERROR(INDEX(Data!$DN:$IS,MATCH($W81,Data!$DK:$DK,0),MATCH(AA$1&amp;"/"&amp;$A$2,Data!$DN$1:$IS$1,0)))=TRUE,0,INDEX(Data!$DN:$IS,MATCH($W81,Data!$DK:$DK,0),MATCH(AA$1&amp;"/"&amp;$A$2,Data!$DN$1:$IS$1,0)))</f>
        <v>0</v>
      </c>
      <c r="AB81" s="230">
        <f>IF(ISERROR(INDEX(Data!$DN:$IS,MATCH($W81,Data!$DK:$DK,0),MATCH(AB$1&amp;"/"&amp;$A$2,Data!$DN$1:$IS$1,0)))=TRUE,0,INDEX(Data!$DN:$IS,MATCH($W81,Data!$DK:$DK,0),MATCH(AB$1&amp;"/"&amp;$A$2,Data!$DN$1:$IS$1,0)))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74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92" t="str">
        <f t="shared" ca="1" si="29"/>
        <v/>
      </c>
      <c r="B82" s="293"/>
      <c r="C82" s="294"/>
      <c r="D82" s="404" t="str">
        <f t="shared" ca="1" si="37"/>
        <v/>
      </c>
      <c r="E82" s="405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85"/>
      <c r="W82" s="228">
        <f>Data!DK170</f>
        <v>0</v>
      </c>
      <c r="X82" s="230">
        <f>IF(ISERROR(INDEX(Data!$DN:$IS,MATCH($W82,Data!$DK:$DK,0),MATCH(X$1&amp;"/"&amp;$A$2,Data!$DN$1:$IS$1,0)))=TRUE,0,INDEX(Data!$DN:$IS,MATCH($W82,Data!$DK:$DK,0),MATCH(X$1&amp;"/"&amp;$A$2,Data!$DN$1:$IS$1,0)))</f>
        <v>0</v>
      </c>
      <c r="Y82" s="230">
        <f>IF(ISERROR(INDEX(Data!$DN:$IS,MATCH($W82,Data!$DK:$DK,0),MATCH(Y$1&amp;"/"&amp;$A$2,Data!$DN$1:$IS$1,0)))=TRUE,0,INDEX(Data!$DN:$IS,MATCH($W82,Data!$DK:$DK,0),MATCH(Y$1&amp;"/"&amp;$A$2,Data!$DN$1:$IS$1,0)))</f>
        <v>0</v>
      </c>
      <c r="Z82" s="230">
        <f>IF(ISERROR(INDEX(Data!$DN:$IS,MATCH($W82,Data!$DK:$DK,0),MATCH(Z$1&amp;"/"&amp;$A$2,Data!$DN$1:$IS$1,0)))=TRUE,0,INDEX(Data!$DN:$IS,MATCH($W82,Data!$DK:$DK,0),MATCH(Z$1&amp;"/"&amp;$A$2,Data!$DN$1:$IS$1,0)))</f>
        <v>0</v>
      </c>
      <c r="AA82" s="230">
        <f>IF(ISERROR(INDEX(Data!$DN:$IS,MATCH($W82,Data!$DK:$DK,0),MATCH(AA$1&amp;"/"&amp;$A$2,Data!$DN$1:$IS$1,0)))=TRUE,0,INDEX(Data!$DN:$IS,MATCH($W82,Data!$DK:$DK,0),MATCH(AA$1&amp;"/"&amp;$A$2,Data!$DN$1:$IS$1,0)))</f>
        <v>0</v>
      </c>
      <c r="AB82" s="230">
        <f>IF(ISERROR(INDEX(Data!$DN:$IS,MATCH($W82,Data!$DK:$DK,0),MATCH(AB$1&amp;"/"&amp;$A$2,Data!$DN$1:$IS$1,0)))=TRUE,0,INDEX(Data!$DN:$IS,MATCH($W82,Data!$DK:$DK,0),MATCH(AB$1&amp;"/"&amp;$A$2,Data!$DN$1:$IS$1,0)))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74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92" t="str">
        <f t="shared" ca="1" si="29"/>
        <v/>
      </c>
      <c r="B83" s="293"/>
      <c r="C83" s="294"/>
      <c r="D83" s="404" t="str">
        <f t="shared" ref="D83:D98" ca="1" si="49">INDEX(AV:AV,MATCH(A83,AR:AR,0))</f>
        <v/>
      </c>
      <c r="E83" s="405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85"/>
      <c r="W83" s="228"/>
      <c r="X83" s="230"/>
      <c r="Y83" s="230"/>
      <c r="Z83" s="230"/>
      <c r="AA83" s="230"/>
      <c r="AB83" s="230"/>
      <c r="AC83" s="230"/>
      <c r="AD83" s="228"/>
      <c r="AE83" s="228"/>
      <c r="AF83" s="228"/>
      <c r="AG83" s="228"/>
      <c r="AH83" s="228"/>
      <c r="AI83" s="228"/>
      <c r="AJ83" s="230"/>
      <c r="AK83" s="228"/>
      <c r="AL83" s="228"/>
      <c r="AM83" s="228"/>
      <c r="AN83" s="228"/>
      <c r="AO83" s="228"/>
      <c r="AP83" s="228"/>
      <c r="AQ83" s="228"/>
      <c r="AR83" s="219"/>
      <c r="AS83" s="219"/>
      <c r="AT83" s="219"/>
      <c r="AU83" s="219"/>
      <c r="AV83" s="219"/>
      <c r="AW83" s="219"/>
      <c r="AX83" s="374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92" t="str">
        <f t="shared" ca="1" si="29"/>
        <v/>
      </c>
      <c r="B84" s="293"/>
      <c r="C84" s="294"/>
      <c r="D84" s="404" t="str">
        <f t="shared" ca="1" si="49"/>
        <v/>
      </c>
      <c r="E84" s="405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85"/>
      <c r="W84" s="228"/>
      <c r="X84" s="230"/>
      <c r="Y84" s="230"/>
      <c r="Z84" s="230"/>
      <c r="AA84" s="230"/>
      <c r="AB84" s="230"/>
      <c r="AC84" s="230"/>
      <c r="AD84" s="228"/>
      <c r="AE84" s="228"/>
      <c r="AF84" s="228"/>
      <c r="AG84" s="228"/>
      <c r="AH84" s="228"/>
      <c r="AI84" s="228"/>
      <c r="AJ84" s="230"/>
      <c r="AK84" s="228"/>
      <c r="AL84" s="228"/>
      <c r="AM84" s="228"/>
      <c r="AN84" s="228"/>
      <c r="AO84" s="228"/>
      <c r="AP84" s="228"/>
      <c r="AQ84" s="228"/>
      <c r="AR84" s="219"/>
      <c r="AS84" s="219"/>
      <c r="AT84" s="219"/>
      <c r="AU84" s="219"/>
      <c r="AV84" s="219"/>
      <c r="AW84" s="219"/>
      <c r="AX84" s="374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92" t="str">
        <f t="shared" ca="1" si="29"/>
        <v/>
      </c>
      <c r="B85" s="293"/>
      <c r="C85" s="294"/>
      <c r="D85" s="404" t="str">
        <f t="shared" ca="1" si="49"/>
        <v/>
      </c>
      <c r="E85" s="405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85"/>
      <c r="W85" s="228"/>
      <c r="X85" s="230"/>
      <c r="Y85" s="230"/>
      <c r="Z85" s="230"/>
      <c r="AA85" s="230"/>
      <c r="AB85" s="230"/>
      <c r="AC85" s="230"/>
      <c r="AD85" s="228"/>
      <c r="AE85" s="228"/>
      <c r="AF85" s="228"/>
      <c r="AG85" s="228"/>
      <c r="AH85" s="228"/>
      <c r="AI85" s="228"/>
      <c r="AJ85" s="230"/>
      <c r="AK85" s="228"/>
      <c r="AL85" s="228"/>
      <c r="AM85" s="228"/>
      <c r="AN85" s="228"/>
      <c r="AO85" s="228"/>
      <c r="AP85" s="228"/>
      <c r="AQ85" s="228"/>
      <c r="AR85" s="219"/>
      <c r="AS85" s="219"/>
      <c r="AT85" s="219"/>
      <c r="AU85" s="219"/>
      <c r="AV85" s="219"/>
      <c r="AW85" s="219"/>
      <c r="AX85" s="374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92" t="str">
        <f t="shared" ref="A86:A97" ca="1" si="51">AW70</f>
        <v/>
      </c>
      <c r="B86" s="293"/>
      <c r="C86" s="294"/>
      <c r="D86" s="404" t="str">
        <f t="shared" ca="1" si="49"/>
        <v/>
      </c>
      <c r="E86" s="405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85"/>
      <c r="W86" s="228"/>
      <c r="X86" s="230"/>
      <c r="Y86" s="230"/>
      <c r="Z86" s="230"/>
      <c r="AA86" s="230"/>
      <c r="AB86" s="230"/>
      <c r="AC86" s="230"/>
      <c r="AD86" s="228"/>
      <c r="AE86" s="228"/>
      <c r="AF86" s="228"/>
      <c r="AG86" s="228"/>
      <c r="AH86" s="228"/>
      <c r="AI86" s="228"/>
      <c r="AJ86" s="230"/>
      <c r="AK86" s="228"/>
      <c r="AL86" s="228"/>
      <c r="AM86" s="228"/>
      <c r="AN86" s="228"/>
      <c r="AO86" s="228"/>
      <c r="AP86" s="228"/>
      <c r="AQ86" s="228"/>
      <c r="AR86" s="219"/>
      <c r="AS86" s="219"/>
      <c r="AT86" s="219"/>
      <c r="AU86" s="219"/>
      <c r="AV86" s="219"/>
      <c r="AW86" s="219"/>
      <c r="AX86" s="374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92" t="str">
        <f t="shared" ca="1" si="51"/>
        <v/>
      </c>
      <c r="B87" s="293"/>
      <c r="C87" s="294"/>
      <c r="D87" s="404" t="str">
        <f t="shared" ca="1" si="49"/>
        <v/>
      </c>
      <c r="E87" s="405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85"/>
      <c r="W87" s="228"/>
      <c r="X87" s="230"/>
      <c r="Y87" s="230"/>
      <c r="Z87" s="230"/>
      <c r="AA87" s="230"/>
      <c r="AB87" s="230"/>
      <c r="AC87" s="230"/>
      <c r="AD87" s="228"/>
      <c r="AE87" s="228"/>
      <c r="AF87" s="228"/>
      <c r="AG87" s="228"/>
      <c r="AH87" s="228"/>
      <c r="AI87" s="228"/>
      <c r="AJ87" s="230"/>
      <c r="AK87" s="228"/>
      <c r="AL87" s="228"/>
      <c r="AM87" s="228"/>
      <c r="AN87" s="228"/>
      <c r="AO87" s="228"/>
      <c r="AP87" s="228"/>
      <c r="AQ87" s="228"/>
      <c r="AR87" s="219"/>
      <c r="AS87" s="219"/>
      <c r="AT87" s="219"/>
      <c r="AU87" s="219"/>
      <c r="AV87" s="219"/>
      <c r="AW87" s="219"/>
      <c r="AX87" s="374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92" t="str">
        <f t="shared" ca="1" si="51"/>
        <v/>
      </c>
      <c r="B88" s="293"/>
      <c r="C88" s="294"/>
      <c r="D88" s="404" t="str">
        <f t="shared" ca="1" si="49"/>
        <v/>
      </c>
      <c r="E88" s="405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85"/>
      <c r="W88" s="228"/>
      <c r="X88" s="230"/>
      <c r="Y88" s="230"/>
      <c r="Z88" s="230"/>
      <c r="AA88" s="230"/>
      <c r="AB88" s="230"/>
      <c r="AC88" s="230"/>
      <c r="AD88" s="228"/>
      <c r="AE88" s="228"/>
      <c r="AF88" s="228"/>
      <c r="AG88" s="228"/>
      <c r="AH88" s="228"/>
      <c r="AI88" s="228"/>
      <c r="AJ88" s="230"/>
      <c r="AK88" s="228"/>
      <c r="AL88" s="228"/>
      <c r="AM88" s="228"/>
      <c r="AN88" s="228"/>
      <c r="AO88" s="228"/>
      <c r="AP88" s="228"/>
      <c r="AQ88" s="228"/>
      <c r="AR88" s="219"/>
      <c r="AS88" s="219"/>
      <c r="AT88" s="219"/>
      <c r="AU88" s="219"/>
      <c r="AV88" s="219"/>
      <c r="AW88" s="219"/>
      <c r="AX88" s="374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92" t="str">
        <f t="shared" ca="1" si="51"/>
        <v/>
      </c>
      <c r="B89" s="293"/>
      <c r="C89" s="294"/>
      <c r="D89" s="404" t="str">
        <f t="shared" ca="1" si="49"/>
        <v/>
      </c>
      <c r="E89" s="405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85"/>
      <c r="W89" s="228"/>
      <c r="X89" s="230"/>
      <c r="Y89" s="230"/>
      <c r="Z89" s="230"/>
      <c r="AA89" s="230"/>
      <c r="AB89" s="230"/>
      <c r="AC89" s="230"/>
      <c r="AD89" s="228"/>
      <c r="AE89" s="228"/>
      <c r="AF89" s="228"/>
      <c r="AG89" s="228"/>
      <c r="AH89" s="228"/>
      <c r="AI89" s="228"/>
      <c r="AJ89" s="230"/>
      <c r="AK89" s="228"/>
      <c r="AL89" s="228"/>
      <c r="AM89" s="228"/>
      <c r="AN89" s="228"/>
      <c r="AO89" s="228"/>
      <c r="AP89" s="228"/>
      <c r="AQ89" s="228"/>
      <c r="AR89" s="219"/>
      <c r="AS89" s="219"/>
      <c r="AT89" s="219"/>
      <c r="AU89" s="219"/>
      <c r="AV89" s="219"/>
      <c r="AW89" s="219"/>
      <c r="AX89" s="374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92" t="str">
        <f t="shared" ca="1" si="51"/>
        <v/>
      </c>
      <c r="B90" s="293"/>
      <c r="C90" s="294"/>
      <c r="D90" s="404" t="str">
        <f t="shared" ca="1" si="49"/>
        <v/>
      </c>
      <c r="E90" s="405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85"/>
      <c r="W90" s="228"/>
      <c r="X90" s="230"/>
      <c r="Y90" s="230"/>
      <c r="Z90" s="230"/>
      <c r="AA90" s="230"/>
      <c r="AB90" s="230"/>
      <c r="AC90" s="230"/>
      <c r="AD90" s="228"/>
      <c r="AE90" s="228"/>
      <c r="AF90" s="228"/>
      <c r="AG90" s="228"/>
      <c r="AH90" s="228"/>
      <c r="AI90" s="228"/>
      <c r="AJ90" s="230"/>
      <c r="AK90" s="228"/>
      <c r="AL90" s="228"/>
      <c r="AM90" s="228"/>
      <c r="AN90" s="228"/>
      <c r="AO90" s="228"/>
      <c r="AP90" s="228"/>
      <c r="AQ90" s="228"/>
      <c r="AR90" s="219"/>
      <c r="AS90" s="219"/>
      <c r="AT90" s="219"/>
      <c r="AU90" s="219"/>
      <c r="AV90" s="219"/>
      <c r="AW90" s="219"/>
      <c r="AX90" s="374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92" t="str">
        <f t="shared" ca="1" si="51"/>
        <v/>
      </c>
      <c r="B91" s="293"/>
      <c r="C91" s="294"/>
      <c r="D91" s="404" t="str">
        <f t="shared" ca="1" si="49"/>
        <v/>
      </c>
      <c r="E91" s="405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85"/>
      <c r="W91" s="228"/>
      <c r="X91" s="230"/>
      <c r="Y91" s="230"/>
      <c r="Z91" s="230"/>
      <c r="AA91" s="230"/>
      <c r="AB91" s="230"/>
      <c r="AC91" s="230"/>
      <c r="AD91" s="228"/>
      <c r="AE91" s="228"/>
      <c r="AF91" s="228"/>
      <c r="AG91" s="228"/>
      <c r="AH91" s="228"/>
      <c r="AI91" s="228"/>
      <c r="AJ91" s="230"/>
      <c r="AK91" s="228"/>
      <c r="AL91" s="228"/>
      <c r="AM91" s="228"/>
      <c r="AN91" s="228"/>
      <c r="AO91" s="228"/>
      <c r="AP91" s="228"/>
      <c r="AQ91" s="228"/>
      <c r="AR91" s="219"/>
      <c r="AS91" s="219"/>
      <c r="AT91" s="219"/>
      <c r="AU91" s="219"/>
      <c r="AV91" s="219"/>
      <c r="AW91" s="219"/>
      <c r="AX91" s="374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92" t="str">
        <f t="shared" ca="1" si="51"/>
        <v/>
      </c>
      <c r="B92" s="293"/>
      <c r="C92" s="294"/>
      <c r="D92" s="404" t="str">
        <f t="shared" ca="1" si="49"/>
        <v/>
      </c>
      <c r="E92" s="405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85"/>
      <c r="W92" s="228"/>
      <c r="X92" s="230"/>
      <c r="Y92" s="230"/>
      <c r="Z92" s="230"/>
      <c r="AA92" s="230"/>
      <c r="AB92" s="230"/>
      <c r="AC92" s="230"/>
      <c r="AD92" s="228"/>
      <c r="AE92" s="228"/>
      <c r="AF92" s="228"/>
      <c r="AG92" s="228"/>
      <c r="AH92" s="228"/>
      <c r="AI92" s="228"/>
      <c r="AJ92" s="230"/>
      <c r="AK92" s="228"/>
      <c r="AL92" s="228"/>
      <c r="AM92" s="228"/>
      <c r="AN92" s="228"/>
      <c r="AO92" s="228"/>
      <c r="AP92" s="228"/>
      <c r="AQ92" s="228"/>
      <c r="AR92" s="219"/>
      <c r="AS92" s="219"/>
      <c r="AT92" s="219"/>
      <c r="AU92" s="219"/>
      <c r="AV92" s="219"/>
      <c r="AW92" s="219"/>
      <c r="AX92" s="374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92" t="str">
        <f t="shared" ca="1" si="51"/>
        <v/>
      </c>
      <c r="B93" s="293"/>
      <c r="C93" s="294"/>
      <c r="D93" s="404" t="str">
        <f t="shared" ca="1" si="49"/>
        <v/>
      </c>
      <c r="E93" s="405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85"/>
      <c r="W93" s="228"/>
      <c r="X93" s="230"/>
      <c r="Y93" s="230"/>
      <c r="Z93" s="230"/>
      <c r="AA93" s="230"/>
      <c r="AB93" s="230"/>
      <c r="AC93" s="230"/>
      <c r="AD93" s="228"/>
      <c r="AE93" s="228"/>
      <c r="AF93" s="228"/>
      <c r="AG93" s="228"/>
      <c r="AH93" s="228"/>
      <c r="AI93" s="228"/>
      <c r="AJ93" s="230"/>
      <c r="AK93" s="228"/>
      <c r="AL93" s="228"/>
      <c r="AM93" s="228"/>
      <c r="AN93" s="228"/>
      <c r="AO93" s="228"/>
      <c r="AP93" s="228"/>
      <c r="AQ93" s="228"/>
      <c r="AR93" s="219"/>
      <c r="AS93" s="219"/>
      <c r="AT93" s="219"/>
      <c r="AU93" s="219"/>
      <c r="AV93" s="219"/>
      <c r="AW93" s="219"/>
      <c r="AX93" s="374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92" t="str">
        <f t="shared" ca="1" si="51"/>
        <v/>
      </c>
      <c r="B94" s="293"/>
      <c r="C94" s="294"/>
      <c r="D94" s="404" t="str">
        <f t="shared" ca="1" si="49"/>
        <v/>
      </c>
      <c r="E94" s="405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85"/>
      <c r="W94" s="228"/>
      <c r="X94" s="230"/>
      <c r="Y94" s="230"/>
      <c r="Z94" s="230"/>
      <c r="AA94" s="230"/>
      <c r="AB94" s="230"/>
      <c r="AC94" s="230"/>
      <c r="AD94" s="228"/>
      <c r="AE94" s="228"/>
      <c r="AF94" s="228"/>
      <c r="AG94" s="228"/>
      <c r="AH94" s="228"/>
      <c r="AI94" s="228"/>
      <c r="AJ94" s="230"/>
      <c r="AK94" s="228"/>
      <c r="AL94" s="228"/>
      <c r="AM94" s="228"/>
      <c r="AN94" s="228"/>
      <c r="AO94" s="228"/>
      <c r="AP94" s="228"/>
      <c r="AQ94" s="228"/>
      <c r="AR94" s="219"/>
      <c r="AS94" s="219"/>
      <c r="AT94" s="219"/>
      <c r="AU94" s="219"/>
      <c r="AV94" s="219"/>
      <c r="AW94" s="219"/>
      <c r="AX94" s="374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92" t="str">
        <f t="shared" ca="1" si="51"/>
        <v/>
      </c>
      <c r="B95" s="293"/>
      <c r="C95" s="294"/>
      <c r="D95" s="404" t="str">
        <f t="shared" ca="1" si="49"/>
        <v/>
      </c>
      <c r="E95" s="405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85"/>
      <c r="W95" s="228"/>
      <c r="X95" s="230"/>
      <c r="Y95" s="230"/>
      <c r="Z95" s="230"/>
      <c r="AA95" s="230"/>
      <c r="AB95" s="230"/>
      <c r="AC95" s="230"/>
      <c r="AD95" s="228"/>
      <c r="AE95" s="228"/>
      <c r="AF95" s="228"/>
      <c r="AG95" s="228"/>
      <c r="AH95" s="228"/>
      <c r="AI95" s="228"/>
      <c r="AJ95" s="230"/>
      <c r="AK95" s="228"/>
      <c r="AL95" s="228"/>
      <c r="AM95" s="228"/>
      <c r="AN95" s="228"/>
      <c r="AO95" s="228"/>
      <c r="AP95" s="228"/>
      <c r="AQ95" s="228"/>
      <c r="AR95" s="219"/>
      <c r="AS95" s="219"/>
      <c r="AT95" s="219"/>
      <c r="AU95" s="219"/>
      <c r="AV95" s="219"/>
      <c r="AW95" s="219"/>
      <c r="AX95" s="374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92" t="str">
        <f t="shared" ca="1" si="51"/>
        <v/>
      </c>
      <c r="B96" s="293"/>
      <c r="C96" s="294"/>
      <c r="D96" s="404" t="str">
        <f t="shared" ca="1" si="49"/>
        <v/>
      </c>
      <c r="E96" s="405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85"/>
      <c r="W96" s="228"/>
      <c r="X96" s="230"/>
      <c r="Y96" s="230"/>
      <c r="Z96" s="230"/>
      <c r="AA96" s="230"/>
      <c r="AB96" s="230"/>
      <c r="AC96" s="230"/>
      <c r="AD96" s="228"/>
      <c r="AE96" s="228"/>
      <c r="AF96" s="228"/>
      <c r="AG96" s="228"/>
      <c r="AH96" s="228"/>
      <c r="AI96" s="228"/>
      <c r="AJ96" s="230"/>
      <c r="AK96" s="228"/>
      <c r="AL96" s="228"/>
      <c r="AM96" s="228"/>
      <c r="AN96" s="228"/>
      <c r="AO96" s="228"/>
      <c r="AP96" s="228"/>
      <c r="AQ96" s="228"/>
      <c r="AR96" s="219"/>
      <c r="AS96" s="219"/>
      <c r="AT96" s="219"/>
      <c r="AU96" s="219"/>
      <c r="AV96" s="219"/>
      <c r="AW96" s="219"/>
      <c r="AX96" s="374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92" t="str">
        <f t="shared" ca="1" si="51"/>
        <v/>
      </c>
      <c r="B97" s="293"/>
      <c r="C97" s="294"/>
      <c r="D97" s="404" t="str">
        <f t="shared" ca="1" si="49"/>
        <v/>
      </c>
      <c r="E97" s="405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85"/>
      <c r="W97" s="228"/>
      <c r="X97" s="230"/>
      <c r="Y97" s="230"/>
      <c r="Z97" s="230"/>
      <c r="AA97" s="230"/>
      <c r="AB97" s="230"/>
      <c r="AC97" s="230"/>
      <c r="AD97" s="228"/>
      <c r="AE97" s="228"/>
      <c r="AF97" s="228"/>
      <c r="AG97" s="228"/>
      <c r="AH97" s="228"/>
      <c r="AI97" s="228"/>
      <c r="AJ97" s="230"/>
      <c r="AK97" s="228"/>
      <c r="AL97" s="228"/>
      <c r="AM97" s="228"/>
      <c r="AN97" s="228"/>
      <c r="AO97" s="228"/>
      <c r="AP97" s="228"/>
      <c r="AQ97" s="228"/>
      <c r="AR97" s="219"/>
      <c r="AS97" s="219"/>
      <c r="AT97" s="219"/>
      <c r="AU97" s="219"/>
      <c r="AV97" s="219"/>
      <c r="AW97" s="219"/>
      <c r="AX97" s="374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95" t="str">
        <f t="shared" ref="A98" ca="1" si="52">AW82</f>
        <v/>
      </c>
      <c r="B98" s="296"/>
      <c r="C98" s="297"/>
      <c r="D98" s="416" t="str">
        <f t="shared" ca="1" si="49"/>
        <v/>
      </c>
      <c r="E98" s="417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85"/>
      <c r="W98" s="228"/>
      <c r="X98" s="230"/>
      <c r="Y98" s="230"/>
      <c r="Z98" s="230"/>
      <c r="AA98" s="230"/>
      <c r="AB98" s="230"/>
      <c r="AC98" s="230"/>
      <c r="AD98" s="228"/>
      <c r="AE98" s="228"/>
      <c r="AF98" s="228"/>
      <c r="AG98" s="228"/>
      <c r="AH98" s="228"/>
      <c r="AI98" s="228"/>
      <c r="AJ98" s="230"/>
      <c r="AK98" s="228"/>
      <c r="AL98" s="228"/>
      <c r="AM98" s="228"/>
      <c r="AN98" s="228"/>
      <c r="AO98" s="228"/>
      <c r="AP98" s="228"/>
      <c r="AQ98" s="228"/>
      <c r="AR98" s="219"/>
      <c r="AS98" s="219"/>
      <c r="AT98" s="219"/>
      <c r="AU98" s="219"/>
      <c r="AV98" s="219"/>
      <c r="AW98" s="219"/>
      <c r="AX98" s="374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9"/>
      <c r="P99" s="218"/>
      <c r="Q99" s="218"/>
      <c r="R99" s="218"/>
      <c r="S99" s="218"/>
      <c r="T99" s="218"/>
      <c r="U99" s="228"/>
      <c r="V99" s="285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18"/>
      <c r="AH99" s="218"/>
      <c r="AI99" s="218"/>
      <c r="AJ99" s="228"/>
      <c r="AK99" s="228"/>
      <c r="AL99" s="228"/>
      <c r="AM99" s="228"/>
      <c r="AN99" s="218"/>
      <c r="AO99" s="218"/>
      <c r="AP99" s="218"/>
      <c r="AQ99" s="218"/>
      <c r="AR99" s="219"/>
      <c r="AS99" s="219"/>
      <c r="AT99" s="219"/>
      <c r="AU99" s="219"/>
      <c r="AV99" s="219"/>
      <c r="AW99" s="219"/>
      <c r="AX99" s="374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9"/>
      <c r="P100" s="218"/>
      <c r="Q100" s="218"/>
      <c r="R100" s="218"/>
      <c r="S100" s="218"/>
      <c r="T100" s="218"/>
      <c r="U100" s="228"/>
      <c r="V100" s="285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18"/>
      <c r="AH100" s="218"/>
      <c r="AI100" s="218"/>
      <c r="AJ100" s="228"/>
      <c r="AK100" s="228"/>
      <c r="AL100" s="228"/>
      <c r="AM100" s="228"/>
      <c r="AN100" s="218"/>
      <c r="AO100" s="218"/>
      <c r="AP100" s="218"/>
      <c r="AQ100" s="218"/>
      <c r="AR100" s="219"/>
      <c r="AS100" s="219"/>
      <c r="AT100" s="219"/>
      <c r="AU100" s="219"/>
      <c r="AV100" s="219"/>
      <c r="AW100" s="219"/>
      <c r="AX100" s="374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9"/>
      <c r="P101" s="218"/>
      <c r="Q101" s="218"/>
      <c r="R101" s="218"/>
      <c r="S101" s="218"/>
      <c r="T101" s="218"/>
      <c r="U101" s="228"/>
      <c r="V101" s="285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18"/>
      <c r="AH101" s="218"/>
      <c r="AI101" s="218"/>
      <c r="AJ101" s="228"/>
      <c r="AK101" s="228"/>
      <c r="AL101" s="228"/>
      <c r="AM101" s="228"/>
      <c r="AN101" s="218"/>
      <c r="AO101" s="218"/>
      <c r="AP101" s="218"/>
      <c r="AQ101" s="218"/>
      <c r="AR101" s="219"/>
      <c r="AS101" s="219"/>
      <c r="AT101" s="219"/>
      <c r="AU101" s="219"/>
      <c r="AV101" s="219"/>
      <c r="AW101" s="219"/>
      <c r="AX101" s="374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9"/>
      <c r="P102" s="218"/>
      <c r="Q102" s="218"/>
      <c r="R102" s="218"/>
      <c r="S102" s="218"/>
      <c r="T102" s="218"/>
      <c r="U102" s="228"/>
      <c r="V102" s="285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18"/>
      <c r="AH102" s="218"/>
      <c r="AI102" s="218"/>
      <c r="AJ102" s="228"/>
      <c r="AK102" s="228"/>
      <c r="AL102" s="228"/>
      <c r="AM102" s="228"/>
      <c r="AN102" s="218"/>
      <c r="AO102" s="218"/>
      <c r="AP102" s="218"/>
      <c r="AQ102" s="218"/>
      <c r="AR102" s="219"/>
      <c r="AS102" s="219"/>
      <c r="AT102" s="219"/>
      <c r="AU102" s="219"/>
      <c r="AV102" s="219"/>
      <c r="AW102" s="219"/>
      <c r="AX102" s="374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9"/>
      <c r="P103" s="218"/>
      <c r="Q103" s="218"/>
      <c r="R103" s="218"/>
      <c r="S103" s="218"/>
      <c r="T103" s="218"/>
      <c r="U103" s="228"/>
      <c r="V103" s="285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18"/>
      <c r="AH103" s="218"/>
      <c r="AI103" s="218"/>
      <c r="AJ103" s="228"/>
      <c r="AK103" s="228"/>
      <c r="AL103" s="228"/>
      <c r="AM103" s="228"/>
      <c r="AN103" s="218"/>
      <c r="AO103" s="218"/>
      <c r="AP103" s="218"/>
      <c r="AQ103" s="218"/>
      <c r="AR103" s="219"/>
      <c r="AS103" s="219"/>
      <c r="AT103" s="219"/>
      <c r="AU103" s="219"/>
      <c r="AV103" s="219"/>
      <c r="AW103" s="219"/>
      <c r="AX103" s="374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9"/>
      <c r="P104" s="218"/>
      <c r="Q104" s="218"/>
      <c r="R104" s="218"/>
      <c r="S104" s="218"/>
      <c r="T104" s="218"/>
      <c r="U104" s="228"/>
      <c r="V104" s="285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18"/>
      <c r="AH104" s="218"/>
      <c r="AI104" s="218"/>
      <c r="AJ104" s="228"/>
      <c r="AK104" s="228"/>
      <c r="AL104" s="228"/>
      <c r="AM104" s="228"/>
      <c r="AN104" s="218"/>
      <c r="AO104" s="218"/>
      <c r="AP104" s="218"/>
      <c r="AQ104" s="218"/>
      <c r="AR104" s="219"/>
      <c r="AS104" s="219"/>
      <c r="AT104" s="219"/>
      <c r="AU104" s="219"/>
      <c r="AV104" s="219"/>
      <c r="AW104" s="219"/>
      <c r="AX104" s="374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9"/>
      <c r="P105" s="218"/>
      <c r="Q105" s="218"/>
      <c r="R105" s="218"/>
      <c r="S105" s="218"/>
      <c r="T105" s="218"/>
      <c r="U105" s="228"/>
      <c r="V105" s="285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18"/>
      <c r="AH105" s="218"/>
      <c r="AI105" s="218"/>
      <c r="AJ105" s="228"/>
      <c r="AK105" s="228"/>
      <c r="AL105" s="228"/>
      <c r="AM105" s="228"/>
      <c r="AN105" s="218"/>
      <c r="AO105" s="218"/>
      <c r="AP105" s="218"/>
      <c r="AQ105" s="218"/>
      <c r="AR105" s="219"/>
      <c r="AS105" s="219"/>
      <c r="AT105" s="219"/>
      <c r="AU105" s="219"/>
      <c r="AV105" s="219"/>
      <c r="AW105" s="219"/>
      <c r="AX105" s="374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9"/>
      <c r="P106" s="218"/>
      <c r="Q106" s="218"/>
      <c r="R106" s="218"/>
      <c r="S106" s="218"/>
      <c r="T106" s="218"/>
      <c r="U106" s="228"/>
      <c r="V106" s="285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18"/>
      <c r="AH106" s="218"/>
      <c r="AI106" s="218"/>
      <c r="AJ106" s="228"/>
      <c r="AK106" s="228"/>
      <c r="AL106" s="228"/>
      <c r="AM106" s="228"/>
      <c r="AN106" s="218"/>
      <c r="AO106" s="218"/>
      <c r="AP106" s="218"/>
      <c r="AQ106" s="218"/>
      <c r="AR106" s="219"/>
      <c r="AS106" s="219"/>
      <c r="AT106" s="219"/>
      <c r="AU106" s="219"/>
      <c r="AV106" s="219"/>
      <c r="AW106" s="219"/>
      <c r="AX106" s="374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9"/>
      <c r="P107" s="218"/>
      <c r="Q107" s="218"/>
      <c r="R107" s="218"/>
      <c r="S107" s="218"/>
      <c r="T107" s="218"/>
      <c r="U107" s="228"/>
      <c r="V107" s="285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18"/>
      <c r="AH107" s="218"/>
      <c r="AI107" s="218"/>
      <c r="AJ107" s="228"/>
      <c r="AK107" s="228"/>
      <c r="AL107" s="228"/>
      <c r="AM107" s="228"/>
      <c r="AN107" s="218"/>
      <c r="AO107" s="218"/>
      <c r="AP107" s="218"/>
      <c r="AQ107" s="218"/>
      <c r="AR107" s="219"/>
      <c r="AS107" s="219"/>
      <c r="AT107" s="219"/>
      <c r="AU107" s="219"/>
      <c r="AV107" s="219"/>
      <c r="AW107" s="219"/>
      <c r="AX107" s="374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9"/>
      <c r="P108" s="218"/>
      <c r="Q108" s="218"/>
      <c r="R108" s="218"/>
      <c r="S108" s="218"/>
      <c r="T108" s="218"/>
      <c r="U108" s="228"/>
      <c r="V108" s="285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18"/>
      <c r="AH108" s="218"/>
      <c r="AI108" s="218"/>
      <c r="AJ108" s="228"/>
      <c r="AK108" s="228"/>
      <c r="AL108" s="228"/>
      <c r="AM108" s="228"/>
      <c r="AN108" s="218"/>
      <c r="AO108" s="218"/>
      <c r="AP108" s="218"/>
      <c r="AQ108" s="218"/>
      <c r="AR108" s="219"/>
      <c r="AS108" s="219"/>
      <c r="AT108" s="219"/>
      <c r="AU108" s="219"/>
      <c r="AV108" s="219"/>
      <c r="AW108" s="219"/>
      <c r="AX108" s="374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9"/>
      <c r="P109" s="218"/>
      <c r="Q109" s="218"/>
      <c r="R109" s="218"/>
      <c r="S109" s="218"/>
      <c r="T109" s="218"/>
      <c r="U109" s="228"/>
      <c r="V109" s="285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18"/>
      <c r="AH109" s="218"/>
      <c r="AI109" s="218"/>
      <c r="AJ109" s="228"/>
      <c r="AK109" s="228"/>
      <c r="AL109" s="228"/>
      <c r="AM109" s="228"/>
      <c r="AN109" s="218"/>
      <c r="AO109" s="218"/>
      <c r="AP109" s="218"/>
      <c r="AQ109" s="218"/>
      <c r="AR109" s="219"/>
      <c r="AS109" s="219"/>
      <c r="AT109" s="219"/>
      <c r="AU109" s="219"/>
      <c r="AV109" s="219"/>
      <c r="AW109" s="219"/>
      <c r="AX109" s="374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9"/>
      <c r="P110" s="218"/>
      <c r="Q110" s="218"/>
      <c r="R110" s="218"/>
      <c r="S110" s="218"/>
      <c r="T110" s="218"/>
      <c r="U110" s="228"/>
      <c r="V110" s="285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18"/>
      <c r="AH110" s="218"/>
      <c r="AI110" s="218"/>
      <c r="AJ110" s="228"/>
      <c r="AK110" s="228"/>
      <c r="AL110" s="228"/>
      <c r="AM110" s="228"/>
      <c r="AN110" s="218"/>
      <c r="AO110" s="218"/>
      <c r="AP110" s="218"/>
      <c r="AQ110" s="218"/>
      <c r="AR110" s="219"/>
      <c r="AS110" s="219"/>
      <c r="AT110" s="219"/>
      <c r="AU110" s="219"/>
      <c r="AV110" s="219"/>
      <c r="AW110" s="219"/>
      <c r="AX110" s="374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9"/>
      <c r="P111" s="218"/>
      <c r="Q111" s="218"/>
      <c r="R111" s="218"/>
      <c r="S111" s="218"/>
      <c r="T111" s="218"/>
      <c r="U111" s="228"/>
      <c r="V111" s="285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18"/>
      <c r="AH111" s="218"/>
      <c r="AI111" s="218"/>
      <c r="AJ111" s="228"/>
      <c r="AK111" s="228"/>
      <c r="AL111" s="228"/>
      <c r="AM111" s="228"/>
      <c r="AN111" s="218"/>
      <c r="AO111" s="218"/>
      <c r="AP111" s="218"/>
      <c r="AQ111" s="218"/>
      <c r="AR111" s="219"/>
      <c r="AS111" s="219"/>
      <c r="AT111" s="219"/>
      <c r="AU111" s="219"/>
      <c r="AV111" s="219"/>
      <c r="AW111" s="219"/>
      <c r="AX111" s="374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9"/>
      <c r="P112" s="218"/>
      <c r="Q112" s="218"/>
      <c r="R112" s="218"/>
      <c r="S112" s="218"/>
      <c r="T112" s="218"/>
      <c r="U112" s="228"/>
      <c r="V112" s="285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18"/>
      <c r="AH112" s="218"/>
      <c r="AI112" s="218"/>
      <c r="AJ112" s="228"/>
      <c r="AK112" s="228"/>
      <c r="AL112" s="228"/>
      <c r="AM112" s="228"/>
      <c r="AN112" s="218"/>
      <c r="AO112" s="218"/>
      <c r="AP112" s="218"/>
      <c r="AQ112" s="218"/>
      <c r="AR112" s="219"/>
      <c r="AS112" s="219"/>
      <c r="AT112" s="219"/>
      <c r="AU112" s="219"/>
      <c r="AV112" s="219"/>
      <c r="AW112" s="219"/>
      <c r="AX112" s="374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9"/>
      <c r="P113" s="218"/>
      <c r="Q113" s="218"/>
      <c r="R113" s="218"/>
      <c r="S113" s="218"/>
      <c r="T113" s="218"/>
      <c r="U113" s="228"/>
      <c r="V113" s="285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18"/>
      <c r="AH113" s="218"/>
      <c r="AI113" s="218"/>
      <c r="AJ113" s="228"/>
      <c r="AK113" s="228"/>
      <c r="AL113" s="228"/>
      <c r="AM113" s="228"/>
      <c r="AN113" s="218"/>
      <c r="AO113" s="218"/>
      <c r="AP113" s="218"/>
      <c r="AQ113" s="218"/>
      <c r="AR113" s="219"/>
      <c r="AS113" s="219"/>
      <c r="AT113" s="219"/>
      <c r="AU113" s="219"/>
      <c r="AV113" s="219"/>
      <c r="AW113" s="219"/>
      <c r="AX113" s="374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9"/>
      <c r="P114" s="218"/>
      <c r="Q114" s="218"/>
      <c r="R114" s="218"/>
      <c r="S114" s="218"/>
      <c r="T114" s="218"/>
      <c r="U114" s="228"/>
      <c r="V114" s="285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18"/>
      <c r="AH114" s="218"/>
      <c r="AI114" s="218"/>
      <c r="AJ114" s="228"/>
      <c r="AK114" s="228"/>
      <c r="AL114" s="228"/>
      <c r="AM114" s="228"/>
      <c r="AN114" s="218"/>
      <c r="AO114" s="218"/>
      <c r="AP114" s="218"/>
      <c r="AQ114" s="218"/>
      <c r="AR114" s="219"/>
      <c r="AS114" s="219"/>
      <c r="AT114" s="219"/>
      <c r="AU114" s="219"/>
      <c r="AV114" s="219"/>
      <c r="AW114" s="219"/>
      <c r="AX114" s="374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9"/>
      <c r="P115" s="218"/>
      <c r="Q115" s="218"/>
      <c r="R115" s="218"/>
      <c r="S115" s="218"/>
      <c r="T115" s="218"/>
      <c r="U115" s="228"/>
      <c r="V115" s="285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18"/>
      <c r="AH115" s="218"/>
      <c r="AI115" s="218"/>
      <c r="AJ115" s="228"/>
      <c r="AK115" s="228"/>
      <c r="AL115" s="228"/>
      <c r="AM115" s="228"/>
      <c r="AN115" s="218"/>
      <c r="AO115" s="218"/>
      <c r="AP115" s="218"/>
      <c r="AQ115" s="218"/>
      <c r="AR115" s="219"/>
      <c r="AS115" s="219"/>
      <c r="AT115" s="219"/>
      <c r="AU115" s="219"/>
      <c r="AV115" s="219"/>
      <c r="AW115" s="219"/>
      <c r="AX115" s="374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9"/>
      <c r="P116" s="218"/>
      <c r="Q116" s="218"/>
      <c r="R116" s="218"/>
      <c r="S116" s="218"/>
      <c r="T116" s="218"/>
      <c r="U116" s="228"/>
      <c r="V116" s="285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18"/>
      <c r="AH116" s="218"/>
      <c r="AI116" s="218"/>
      <c r="AJ116" s="228"/>
      <c r="AK116" s="228"/>
      <c r="AL116" s="228"/>
      <c r="AM116" s="228"/>
      <c r="AN116" s="218"/>
      <c r="AO116" s="218"/>
      <c r="AP116" s="218"/>
      <c r="AQ116" s="218"/>
      <c r="AR116" s="219"/>
      <c r="AS116" s="219"/>
      <c r="AT116" s="219"/>
      <c r="AU116" s="219"/>
      <c r="AV116" s="219"/>
      <c r="AW116" s="219"/>
      <c r="AX116" s="374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9"/>
      <c r="P117" s="218"/>
      <c r="Q117" s="218"/>
      <c r="R117" s="218"/>
      <c r="S117" s="218"/>
      <c r="T117" s="218"/>
      <c r="U117" s="228"/>
      <c r="V117" s="285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18"/>
      <c r="AH117" s="218"/>
      <c r="AI117" s="218"/>
      <c r="AJ117" s="228"/>
      <c r="AK117" s="228"/>
      <c r="AL117" s="228"/>
      <c r="AM117" s="228"/>
      <c r="AN117" s="218"/>
      <c r="AO117" s="218"/>
      <c r="AP117" s="218"/>
      <c r="AQ117" s="218"/>
      <c r="AR117" s="219"/>
      <c r="AS117" s="219"/>
      <c r="AT117" s="219"/>
      <c r="AU117" s="219"/>
      <c r="AV117" s="219"/>
      <c r="AW117" s="219"/>
      <c r="AX117" s="374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9"/>
      <c r="P118" s="218"/>
      <c r="Q118" s="218"/>
      <c r="R118" s="218"/>
      <c r="S118" s="218"/>
      <c r="T118" s="218"/>
      <c r="U118" s="228"/>
      <c r="V118" s="285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18"/>
      <c r="AH118" s="218"/>
      <c r="AI118" s="218"/>
      <c r="AJ118" s="228"/>
      <c r="AK118" s="228"/>
      <c r="AL118" s="228"/>
      <c r="AM118" s="228"/>
      <c r="AN118" s="218"/>
      <c r="AO118" s="218"/>
      <c r="AP118" s="218"/>
      <c r="AQ118" s="218"/>
      <c r="AR118" s="219"/>
      <c r="AS118" s="219"/>
      <c r="AT118" s="219"/>
      <c r="AU118" s="219"/>
      <c r="AV118" s="219"/>
      <c r="AW118" s="219"/>
      <c r="AX118" s="374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9"/>
      <c r="P119" s="218"/>
      <c r="Q119" s="218"/>
      <c r="R119" s="218"/>
      <c r="S119" s="218"/>
      <c r="T119" s="218"/>
      <c r="U119" s="228"/>
      <c r="V119" s="285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18"/>
      <c r="AH119" s="218"/>
      <c r="AI119" s="218"/>
      <c r="AJ119" s="228"/>
      <c r="AK119" s="228"/>
      <c r="AL119" s="228"/>
      <c r="AM119" s="228"/>
      <c r="AN119" s="218"/>
      <c r="AO119" s="218"/>
      <c r="AP119" s="218"/>
      <c r="AQ119" s="218"/>
      <c r="AR119" s="219"/>
      <c r="AS119" s="219"/>
      <c r="AT119" s="219"/>
      <c r="AU119" s="219"/>
      <c r="AV119" s="219"/>
      <c r="AW119" s="219"/>
      <c r="AX119" s="374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9"/>
      <c r="P120" s="218"/>
      <c r="Q120" s="218"/>
      <c r="R120" s="218"/>
      <c r="S120" s="218"/>
      <c r="T120" s="218"/>
      <c r="U120" s="228"/>
      <c r="V120" s="285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18"/>
      <c r="AH120" s="218"/>
      <c r="AI120" s="218"/>
      <c r="AJ120" s="228"/>
      <c r="AK120" s="228"/>
      <c r="AL120" s="228"/>
      <c r="AM120" s="228"/>
      <c r="AN120" s="218"/>
      <c r="AO120" s="218"/>
      <c r="AP120" s="218"/>
      <c r="AQ120" s="218"/>
      <c r="AR120" s="219"/>
      <c r="AS120" s="219"/>
      <c r="AT120" s="219"/>
      <c r="AU120" s="219"/>
      <c r="AV120" s="219"/>
      <c r="AW120" s="219"/>
      <c r="AX120" s="374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9"/>
      <c r="P121" s="218"/>
      <c r="Q121" s="218"/>
      <c r="R121" s="218"/>
      <c r="S121" s="218"/>
      <c r="T121" s="218"/>
      <c r="U121" s="228"/>
      <c r="V121" s="285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18"/>
      <c r="AH121" s="218"/>
      <c r="AI121" s="218"/>
      <c r="AJ121" s="228"/>
      <c r="AK121" s="228"/>
      <c r="AL121" s="228"/>
      <c r="AM121" s="228"/>
      <c r="AN121" s="218"/>
      <c r="AO121" s="218"/>
      <c r="AP121" s="218"/>
      <c r="AQ121" s="218"/>
      <c r="AR121" s="219"/>
      <c r="AS121" s="219"/>
      <c r="AT121" s="219"/>
      <c r="AU121" s="219"/>
      <c r="AV121" s="219"/>
      <c r="AW121" s="219"/>
      <c r="AX121" s="374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9"/>
      <c r="P122" s="218"/>
      <c r="Q122" s="218"/>
      <c r="R122" s="218"/>
      <c r="S122" s="218"/>
      <c r="T122" s="218"/>
      <c r="U122" s="228"/>
      <c r="V122" s="285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18"/>
      <c r="AH122" s="218"/>
      <c r="AI122" s="218"/>
      <c r="AJ122" s="228"/>
      <c r="AK122" s="228"/>
      <c r="AL122" s="228"/>
      <c r="AM122" s="228"/>
      <c r="AN122" s="218"/>
      <c r="AO122" s="218"/>
      <c r="AP122" s="218"/>
      <c r="AQ122" s="218"/>
      <c r="AR122" s="219"/>
      <c r="AS122" s="219"/>
      <c r="AT122" s="219"/>
      <c r="AU122" s="219"/>
      <c r="AV122" s="219"/>
      <c r="AW122" s="219"/>
      <c r="AX122" s="374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9"/>
      <c r="P123" s="218"/>
      <c r="Q123" s="218"/>
      <c r="R123" s="218"/>
      <c r="S123" s="218"/>
      <c r="T123" s="218"/>
      <c r="U123" s="228"/>
      <c r="V123" s="285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18"/>
      <c r="AH123" s="218"/>
      <c r="AI123" s="218"/>
      <c r="AJ123" s="228"/>
      <c r="AK123" s="228"/>
      <c r="AL123" s="228"/>
      <c r="AM123" s="228"/>
      <c r="AN123" s="218"/>
      <c r="AO123" s="218"/>
      <c r="AP123" s="218"/>
      <c r="AQ123" s="218"/>
      <c r="AR123" s="219"/>
      <c r="AS123" s="219"/>
      <c r="AT123" s="219"/>
      <c r="AU123" s="219"/>
      <c r="AV123" s="219"/>
      <c r="AW123" s="219"/>
      <c r="AX123" s="374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9"/>
      <c r="P124" s="218"/>
      <c r="Q124" s="218"/>
      <c r="R124" s="218"/>
      <c r="S124" s="218"/>
      <c r="T124" s="218"/>
      <c r="U124" s="228"/>
      <c r="V124" s="285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18"/>
      <c r="AH124" s="218"/>
      <c r="AI124" s="218"/>
      <c r="AJ124" s="228"/>
      <c r="AK124" s="228"/>
      <c r="AL124" s="228"/>
      <c r="AM124" s="228"/>
      <c r="AN124" s="218"/>
      <c r="AO124" s="218"/>
      <c r="AP124" s="218"/>
      <c r="AQ124" s="218"/>
      <c r="AR124" s="219"/>
      <c r="AS124" s="219"/>
      <c r="AT124" s="219"/>
      <c r="AU124" s="219"/>
      <c r="AV124" s="219"/>
      <c r="AW124" s="219"/>
      <c r="AX124" s="374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9"/>
      <c r="P125" s="218"/>
      <c r="Q125" s="218"/>
      <c r="R125" s="218"/>
      <c r="S125" s="218"/>
      <c r="T125" s="218"/>
      <c r="U125" s="228"/>
      <c r="V125" s="285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18"/>
      <c r="AH125" s="218"/>
      <c r="AI125" s="218"/>
      <c r="AJ125" s="228"/>
      <c r="AK125" s="228"/>
      <c r="AL125" s="228"/>
      <c r="AM125" s="228"/>
      <c r="AN125" s="218"/>
      <c r="AO125" s="218"/>
      <c r="AP125" s="218"/>
      <c r="AQ125" s="218"/>
      <c r="AR125" s="219"/>
      <c r="AS125" s="219"/>
      <c r="AT125" s="219"/>
      <c r="AU125" s="219"/>
      <c r="AV125" s="219"/>
      <c r="AW125" s="219"/>
      <c r="AX125" s="374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9"/>
      <c r="P126" s="218"/>
      <c r="Q126" s="218"/>
      <c r="R126" s="218"/>
      <c r="S126" s="218"/>
      <c r="T126" s="218"/>
      <c r="U126" s="228"/>
      <c r="V126" s="285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18"/>
      <c r="AH126" s="218"/>
      <c r="AI126" s="218"/>
      <c r="AJ126" s="228"/>
      <c r="AK126" s="228"/>
      <c r="AL126" s="228"/>
      <c r="AM126" s="228"/>
      <c r="AN126" s="218"/>
      <c r="AO126" s="218"/>
      <c r="AP126" s="218"/>
      <c r="AQ126" s="218"/>
      <c r="AR126" s="219"/>
      <c r="AS126" s="219"/>
      <c r="AT126" s="219"/>
      <c r="AU126" s="219"/>
      <c r="AV126" s="219"/>
      <c r="AW126" s="219"/>
      <c r="AX126" s="374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9"/>
      <c r="P127" s="218"/>
      <c r="Q127" s="218"/>
      <c r="R127" s="218"/>
      <c r="S127" s="218"/>
      <c r="T127" s="218"/>
      <c r="U127" s="228"/>
      <c r="V127" s="285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18"/>
      <c r="AH127" s="218"/>
      <c r="AI127" s="218"/>
      <c r="AJ127" s="228"/>
      <c r="AK127" s="228"/>
      <c r="AL127" s="228"/>
      <c r="AM127" s="228"/>
      <c r="AN127" s="218"/>
      <c r="AO127" s="218"/>
      <c r="AP127" s="218"/>
      <c r="AQ127" s="218"/>
      <c r="AR127" s="219"/>
      <c r="AS127" s="219"/>
      <c r="AT127" s="219"/>
      <c r="AU127" s="219"/>
      <c r="AV127" s="219"/>
      <c r="AW127" s="219"/>
      <c r="AX127" s="374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9"/>
      <c r="P128" s="218"/>
      <c r="Q128" s="218"/>
      <c r="R128" s="218"/>
      <c r="S128" s="218"/>
      <c r="T128" s="218"/>
      <c r="U128" s="228"/>
      <c r="V128" s="285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18"/>
      <c r="AH128" s="218"/>
      <c r="AI128" s="218"/>
      <c r="AJ128" s="228"/>
      <c r="AK128" s="228"/>
      <c r="AL128" s="228"/>
      <c r="AM128" s="228"/>
      <c r="AN128" s="218"/>
      <c r="AO128" s="218"/>
      <c r="AP128" s="218"/>
      <c r="AQ128" s="218"/>
      <c r="AR128" s="219"/>
      <c r="AS128" s="219"/>
      <c r="AT128" s="219"/>
      <c r="AU128" s="219"/>
      <c r="AV128" s="219"/>
      <c r="AW128" s="219"/>
      <c r="AX128" s="374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9"/>
      <c r="P129" s="218"/>
      <c r="Q129" s="218"/>
      <c r="R129" s="218"/>
      <c r="S129" s="218"/>
      <c r="T129" s="218"/>
      <c r="U129" s="228"/>
      <c r="V129" s="285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18"/>
      <c r="AH129" s="218"/>
      <c r="AI129" s="218"/>
      <c r="AJ129" s="228"/>
      <c r="AK129" s="228"/>
      <c r="AL129" s="228"/>
      <c r="AM129" s="228"/>
      <c r="AN129" s="218"/>
      <c r="AO129" s="218"/>
      <c r="AP129" s="218"/>
      <c r="AQ129" s="218"/>
      <c r="AR129" s="219"/>
      <c r="AS129" s="219"/>
      <c r="AT129" s="219"/>
      <c r="AU129" s="219"/>
      <c r="AV129" s="219"/>
      <c r="AW129" s="219"/>
      <c r="AX129" s="374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9"/>
      <c r="P130" s="218"/>
      <c r="Q130" s="218"/>
      <c r="R130" s="218"/>
      <c r="S130" s="218"/>
      <c r="T130" s="218"/>
      <c r="U130" s="228"/>
      <c r="V130" s="285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18"/>
      <c r="AH130" s="218"/>
      <c r="AI130" s="218"/>
      <c r="AJ130" s="228"/>
      <c r="AK130" s="228"/>
      <c r="AL130" s="228"/>
      <c r="AM130" s="228"/>
      <c r="AN130" s="218"/>
      <c r="AO130" s="218"/>
      <c r="AP130" s="218"/>
      <c r="AQ130" s="218"/>
      <c r="AR130" s="219"/>
      <c r="AS130" s="219"/>
      <c r="AT130" s="219"/>
      <c r="AU130" s="219"/>
      <c r="AV130" s="219"/>
      <c r="AW130" s="219"/>
      <c r="AX130" s="374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9"/>
      <c r="P131" s="218"/>
      <c r="Q131" s="218"/>
      <c r="R131" s="218"/>
      <c r="S131" s="218"/>
      <c r="T131" s="218"/>
      <c r="U131" s="228"/>
      <c r="V131" s="285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18"/>
      <c r="AH131" s="218"/>
      <c r="AI131" s="218"/>
      <c r="AJ131" s="228"/>
      <c r="AK131" s="228"/>
      <c r="AL131" s="228"/>
      <c r="AM131" s="228"/>
      <c r="AN131" s="218"/>
      <c r="AO131" s="218"/>
      <c r="AP131" s="218"/>
      <c r="AQ131" s="218"/>
      <c r="AR131" s="219"/>
      <c r="AS131" s="219"/>
      <c r="AT131" s="219"/>
      <c r="AU131" s="219"/>
      <c r="AV131" s="219"/>
      <c r="AW131" s="219"/>
      <c r="AX131" s="374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9"/>
      <c r="P132" s="218"/>
      <c r="Q132" s="218"/>
      <c r="R132" s="218"/>
      <c r="S132" s="218"/>
      <c r="T132" s="218"/>
      <c r="U132" s="228"/>
      <c r="V132" s="285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18"/>
      <c r="AH132" s="218"/>
      <c r="AI132" s="218"/>
      <c r="AJ132" s="228"/>
      <c r="AK132" s="228"/>
      <c r="AL132" s="228"/>
      <c r="AM132" s="228"/>
      <c r="AN132" s="218"/>
      <c r="AO132" s="218"/>
      <c r="AP132" s="218"/>
      <c r="AQ132" s="218"/>
      <c r="AR132" s="219"/>
      <c r="AS132" s="219"/>
      <c r="AT132" s="219"/>
      <c r="AU132" s="219"/>
      <c r="AV132" s="219"/>
      <c r="AW132" s="219"/>
      <c r="AX132" s="374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9"/>
      <c r="P133" s="218"/>
      <c r="Q133" s="218"/>
      <c r="R133" s="218"/>
      <c r="S133" s="218"/>
      <c r="T133" s="218"/>
      <c r="U133" s="228"/>
      <c r="V133" s="285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18"/>
      <c r="AH133" s="218"/>
      <c r="AI133" s="218"/>
      <c r="AJ133" s="228"/>
      <c r="AK133" s="228"/>
      <c r="AL133" s="228"/>
      <c r="AM133" s="228"/>
      <c r="AN133" s="218"/>
      <c r="AO133" s="218"/>
      <c r="AP133" s="218"/>
      <c r="AQ133" s="218"/>
      <c r="AR133" s="219"/>
      <c r="AS133" s="219"/>
      <c r="AT133" s="219"/>
      <c r="AU133" s="219"/>
      <c r="AV133" s="219"/>
      <c r="AW133" s="219"/>
      <c r="AX133" s="374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9"/>
      <c r="P134" s="218"/>
      <c r="Q134" s="218"/>
      <c r="R134" s="218"/>
      <c r="S134" s="218"/>
      <c r="T134" s="218"/>
      <c r="U134" s="228"/>
      <c r="V134" s="285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18"/>
      <c r="AH134" s="218"/>
      <c r="AI134" s="218"/>
      <c r="AJ134" s="228"/>
      <c r="AK134" s="228"/>
      <c r="AL134" s="228"/>
      <c r="AM134" s="228"/>
      <c r="AN134" s="218"/>
      <c r="AO134" s="218"/>
      <c r="AP134" s="218"/>
      <c r="AQ134" s="218"/>
      <c r="AR134" s="219"/>
      <c r="AS134" s="219"/>
      <c r="AT134" s="219"/>
      <c r="AU134" s="219"/>
      <c r="AV134" s="219"/>
      <c r="AW134" s="219"/>
      <c r="AX134" s="374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9"/>
      <c r="P135" s="218"/>
      <c r="Q135" s="218"/>
      <c r="R135" s="218"/>
      <c r="S135" s="218"/>
      <c r="T135" s="218"/>
      <c r="U135" s="228"/>
      <c r="V135" s="285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18"/>
      <c r="AH135" s="218"/>
      <c r="AI135" s="218"/>
      <c r="AJ135" s="228"/>
      <c r="AK135" s="228"/>
      <c r="AL135" s="228"/>
      <c r="AM135" s="228"/>
      <c r="AN135" s="218"/>
      <c r="AO135" s="218"/>
      <c r="AP135" s="218"/>
      <c r="AQ135" s="218"/>
      <c r="AR135" s="219"/>
      <c r="AS135" s="219"/>
      <c r="AT135" s="219"/>
      <c r="AU135" s="219"/>
      <c r="AV135" s="219"/>
      <c r="AW135" s="219"/>
      <c r="AX135" s="374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9"/>
      <c r="P136" s="218"/>
      <c r="Q136" s="218"/>
      <c r="R136" s="218"/>
      <c r="S136" s="218"/>
      <c r="T136" s="218"/>
      <c r="U136" s="228"/>
      <c r="V136" s="285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18"/>
      <c r="AH136" s="218"/>
      <c r="AI136" s="218"/>
      <c r="AJ136" s="228"/>
      <c r="AK136" s="228"/>
      <c r="AL136" s="228"/>
      <c r="AM136" s="228"/>
      <c r="AN136" s="218"/>
      <c r="AO136" s="218"/>
      <c r="AP136" s="218"/>
      <c r="AQ136" s="218"/>
      <c r="AR136" s="219"/>
      <c r="AS136" s="219"/>
      <c r="AT136" s="219"/>
      <c r="AU136" s="219"/>
      <c r="AV136" s="219"/>
      <c r="AW136" s="219"/>
      <c r="AX136" s="374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9"/>
      <c r="P137" s="218"/>
      <c r="Q137" s="218"/>
      <c r="R137" s="218"/>
      <c r="S137" s="218"/>
      <c r="T137" s="218"/>
      <c r="U137" s="228"/>
      <c r="V137" s="285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18"/>
      <c r="AH137" s="218"/>
      <c r="AI137" s="218"/>
      <c r="AJ137" s="228"/>
      <c r="AK137" s="228"/>
      <c r="AL137" s="228"/>
      <c r="AM137" s="228"/>
      <c r="AN137" s="218"/>
      <c r="AO137" s="218"/>
      <c r="AP137" s="218"/>
      <c r="AQ137" s="218"/>
      <c r="AR137" s="219"/>
      <c r="AS137" s="219"/>
      <c r="AT137" s="219"/>
      <c r="AU137" s="219"/>
      <c r="AV137" s="219"/>
      <c r="AW137" s="219"/>
      <c r="AX137" s="374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9"/>
      <c r="P138" s="218"/>
      <c r="Q138" s="218"/>
      <c r="R138" s="218"/>
      <c r="S138" s="218"/>
      <c r="T138" s="218"/>
      <c r="U138" s="228"/>
      <c r="V138" s="285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18"/>
      <c r="AH138" s="218"/>
      <c r="AI138" s="218"/>
      <c r="AJ138" s="228"/>
      <c r="AK138" s="228"/>
      <c r="AL138" s="228"/>
      <c r="AM138" s="228"/>
      <c r="AN138" s="218"/>
      <c r="AO138" s="218"/>
      <c r="AP138" s="218"/>
      <c r="AQ138" s="218"/>
      <c r="AR138" s="219"/>
      <c r="AS138" s="219"/>
      <c r="AT138" s="219"/>
      <c r="AU138" s="219"/>
      <c r="AV138" s="219"/>
      <c r="AW138" s="219"/>
      <c r="AX138" s="374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9"/>
      <c r="P139" s="218"/>
      <c r="Q139" s="218"/>
      <c r="R139" s="218"/>
      <c r="S139" s="218"/>
      <c r="T139" s="218"/>
      <c r="U139" s="228"/>
      <c r="V139" s="285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18"/>
      <c r="AH139" s="218"/>
      <c r="AI139" s="218"/>
      <c r="AJ139" s="228"/>
      <c r="AK139" s="228"/>
      <c r="AL139" s="228"/>
      <c r="AM139" s="228"/>
      <c r="AN139" s="218"/>
      <c r="AO139" s="218"/>
      <c r="AP139" s="218"/>
      <c r="AQ139" s="218"/>
      <c r="AR139" s="219"/>
      <c r="AS139" s="219"/>
      <c r="AT139" s="219"/>
      <c r="AU139" s="219"/>
      <c r="AV139" s="219"/>
      <c r="AW139" s="219"/>
      <c r="AX139" s="374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9"/>
      <c r="P140" s="218"/>
      <c r="Q140" s="218"/>
      <c r="R140" s="218"/>
      <c r="S140" s="218"/>
      <c r="T140" s="218"/>
      <c r="U140" s="228"/>
      <c r="V140" s="285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18"/>
      <c r="AH140" s="218"/>
      <c r="AI140" s="218"/>
      <c r="AJ140" s="228"/>
      <c r="AK140" s="228"/>
      <c r="AL140" s="228"/>
      <c r="AM140" s="228"/>
      <c r="AN140" s="218"/>
      <c r="AO140" s="218"/>
      <c r="AP140" s="218"/>
      <c r="AQ140" s="218"/>
      <c r="AR140" s="219"/>
      <c r="AS140" s="219"/>
      <c r="AT140" s="219"/>
      <c r="AU140" s="219"/>
      <c r="AV140" s="219"/>
      <c r="AW140" s="219"/>
      <c r="AX140" s="374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9"/>
      <c r="P141" s="218"/>
      <c r="Q141" s="218"/>
      <c r="R141" s="218"/>
      <c r="S141" s="218"/>
      <c r="T141" s="218"/>
      <c r="U141" s="228"/>
      <c r="V141" s="285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18"/>
      <c r="AH141" s="218"/>
      <c r="AI141" s="218"/>
      <c r="AJ141" s="228"/>
      <c r="AK141" s="228"/>
      <c r="AL141" s="228"/>
      <c r="AM141" s="228"/>
      <c r="AN141" s="218"/>
      <c r="AO141" s="218"/>
      <c r="AP141" s="218"/>
      <c r="AQ141" s="218"/>
      <c r="AR141" s="219"/>
      <c r="AS141" s="219"/>
      <c r="AT141" s="219"/>
      <c r="AU141" s="219"/>
      <c r="AV141" s="219"/>
      <c r="AW141" s="219"/>
      <c r="AX141" s="374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9"/>
      <c r="P142" s="218"/>
      <c r="Q142" s="218"/>
      <c r="R142" s="218"/>
      <c r="S142" s="218"/>
      <c r="T142" s="218"/>
      <c r="U142" s="228"/>
      <c r="V142" s="285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18"/>
      <c r="AH142" s="218"/>
      <c r="AI142" s="218"/>
      <c r="AJ142" s="228"/>
      <c r="AK142" s="228"/>
      <c r="AL142" s="228"/>
      <c r="AM142" s="228"/>
      <c r="AN142" s="218"/>
      <c r="AO142" s="218"/>
      <c r="AP142" s="218"/>
      <c r="AQ142" s="218"/>
      <c r="AR142" s="219"/>
      <c r="AS142" s="219"/>
      <c r="AT142" s="219"/>
      <c r="AU142" s="219"/>
      <c r="AV142" s="219"/>
      <c r="AW142" s="219"/>
      <c r="AX142" s="374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9"/>
      <c r="P143" s="218"/>
      <c r="Q143" s="218"/>
      <c r="R143" s="218"/>
      <c r="S143" s="218"/>
      <c r="T143" s="218"/>
      <c r="U143" s="228"/>
      <c r="V143" s="285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18"/>
      <c r="AH143" s="218"/>
      <c r="AI143" s="218"/>
      <c r="AJ143" s="228"/>
      <c r="AK143" s="228"/>
      <c r="AL143" s="228"/>
      <c r="AM143" s="228"/>
      <c r="AN143" s="218"/>
      <c r="AO143" s="218"/>
      <c r="AP143" s="218"/>
      <c r="AQ143" s="218"/>
      <c r="AR143" s="219"/>
      <c r="AS143" s="219"/>
      <c r="AT143" s="219"/>
      <c r="AU143" s="219"/>
      <c r="AV143" s="219"/>
      <c r="AW143" s="219"/>
      <c r="AX143" s="374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9"/>
      <c r="P144" s="218"/>
      <c r="Q144" s="218"/>
      <c r="R144" s="218"/>
      <c r="S144" s="218"/>
      <c r="T144" s="218"/>
      <c r="U144" s="228"/>
      <c r="V144" s="285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18"/>
      <c r="AH144" s="218"/>
      <c r="AI144" s="218"/>
      <c r="AJ144" s="228"/>
      <c r="AK144" s="228"/>
      <c r="AL144" s="228"/>
      <c r="AM144" s="228"/>
      <c r="AN144" s="218"/>
      <c r="AO144" s="218"/>
      <c r="AP144" s="218"/>
      <c r="AQ144" s="218"/>
      <c r="AR144" s="219"/>
      <c r="AS144" s="219"/>
      <c r="AT144" s="219"/>
      <c r="AU144" s="219"/>
      <c r="AV144" s="219"/>
      <c r="AW144" s="219"/>
      <c r="AX144" s="374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9"/>
      <c r="P145" s="218"/>
      <c r="Q145" s="218"/>
      <c r="R145" s="218"/>
      <c r="S145" s="218"/>
      <c r="T145" s="218"/>
      <c r="U145" s="228"/>
      <c r="V145" s="285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18"/>
      <c r="AH145" s="218"/>
      <c r="AI145" s="218"/>
      <c r="AJ145" s="228"/>
      <c r="AK145" s="228"/>
      <c r="AL145" s="228"/>
      <c r="AM145" s="228"/>
      <c r="AN145" s="218"/>
      <c r="AO145" s="218"/>
      <c r="AP145" s="218"/>
      <c r="AQ145" s="218"/>
      <c r="AR145" s="219"/>
      <c r="AS145" s="219"/>
      <c r="AT145" s="219"/>
      <c r="AU145" s="219"/>
      <c r="AV145" s="219"/>
      <c r="AW145" s="219"/>
      <c r="AX145" s="374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9"/>
      <c r="P146" s="218"/>
      <c r="Q146" s="218"/>
      <c r="R146" s="218"/>
      <c r="S146" s="218"/>
      <c r="T146" s="218"/>
      <c r="U146" s="228"/>
      <c r="V146" s="285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18"/>
      <c r="AH146" s="218"/>
      <c r="AI146" s="218"/>
      <c r="AJ146" s="228"/>
      <c r="AK146" s="228"/>
      <c r="AL146" s="228"/>
      <c r="AM146" s="228"/>
      <c r="AN146" s="218"/>
      <c r="AO146" s="218"/>
      <c r="AP146" s="218"/>
      <c r="AQ146" s="218"/>
      <c r="AR146" s="219"/>
      <c r="AS146" s="219"/>
      <c r="AT146" s="219"/>
      <c r="AU146" s="219"/>
      <c r="AV146" s="219"/>
      <c r="AW146" s="219"/>
      <c r="AX146" s="374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9"/>
      <c r="P147" s="218"/>
      <c r="Q147" s="218"/>
      <c r="R147" s="218"/>
      <c r="S147" s="218"/>
      <c r="T147" s="218"/>
      <c r="U147" s="228"/>
      <c r="V147" s="285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18"/>
      <c r="AH147" s="218"/>
      <c r="AI147" s="218"/>
      <c r="AJ147" s="228"/>
      <c r="AK147" s="228"/>
      <c r="AL147" s="228"/>
      <c r="AM147" s="228"/>
      <c r="AN147" s="218"/>
      <c r="AO147" s="218"/>
      <c r="AP147" s="218"/>
      <c r="AQ147" s="218"/>
      <c r="AR147" s="219"/>
      <c r="AS147" s="219"/>
      <c r="AT147" s="219"/>
      <c r="AU147" s="219"/>
      <c r="AV147" s="219"/>
      <c r="AW147" s="219"/>
      <c r="AX147" s="374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9"/>
      <c r="P148" s="218"/>
      <c r="Q148" s="218"/>
      <c r="R148" s="218"/>
      <c r="S148" s="218"/>
      <c r="T148" s="218"/>
      <c r="U148" s="228"/>
      <c r="V148" s="285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18"/>
      <c r="AH148" s="218"/>
      <c r="AI148" s="218"/>
      <c r="AJ148" s="228"/>
      <c r="AK148" s="228"/>
      <c r="AL148" s="228"/>
      <c r="AM148" s="228"/>
      <c r="AN148" s="218"/>
      <c r="AO148" s="218"/>
      <c r="AP148" s="218"/>
      <c r="AQ148" s="218"/>
      <c r="AR148" s="219"/>
      <c r="AS148" s="219"/>
      <c r="AT148" s="219"/>
      <c r="AU148" s="219"/>
      <c r="AV148" s="219"/>
      <c r="AW148" s="219"/>
      <c r="AX148" s="374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9"/>
      <c r="P149" s="218"/>
      <c r="Q149" s="218"/>
      <c r="R149" s="218"/>
      <c r="S149" s="218"/>
      <c r="T149" s="218"/>
      <c r="U149" s="228"/>
      <c r="V149" s="285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18"/>
      <c r="AH149" s="218"/>
      <c r="AI149" s="218"/>
      <c r="AJ149" s="228"/>
      <c r="AK149" s="228"/>
      <c r="AL149" s="228"/>
      <c r="AM149" s="228"/>
      <c r="AN149" s="218"/>
      <c r="AO149" s="218"/>
      <c r="AP149" s="218"/>
      <c r="AQ149" s="218"/>
      <c r="AR149" s="219"/>
      <c r="AS149" s="219"/>
      <c r="AT149" s="219"/>
      <c r="AU149" s="219"/>
      <c r="AV149" s="219"/>
      <c r="AW149" s="219"/>
      <c r="AX149" s="374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9"/>
      <c r="P150" s="218"/>
      <c r="Q150" s="218"/>
      <c r="R150" s="218"/>
      <c r="S150" s="218"/>
      <c r="T150" s="218"/>
      <c r="U150" s="228"/>
      <c r="V150" s="285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18"/>
      <c r="AH150" s="218"/>
      <c r="AI150" s="218"/>
      <c r="AJ150" s="228"/>
      <c r="AK150" s="228"/>
      <c r="AL150" s="228"/>
      <c r="AM150" s="228"/>
      <c r="AN150" s="218"/>
      <c r="AO150" s="218"/>
      <c r="AP150" s="218"/>
      <c r="AQ150" s="218"/>
      <c r="AR150" s="219"/>
      <c r="AS150" s="219"/>
      <c r="AT150" s="219"/>
      <c r="AU150" s="219"/>
      <c r="AV150" s="219"/>
      <c r="AW150" s="219"/>
      <c r="AX150" s="374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9"/>
      <c r="P151" s="218"/>
      <c r="Q151" s="218"/>
      <c r="R151" s="218"/>
      <c r="S151" s="218"/>
      <c r="T151" s="218"/>
      <c r="U151" s="228"/>
      <c r="V151" s="285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18"/>
      <c r="AH151" s="218"/>
      <c r="AI151" s="218"/>
      <c r="AJ151" s="228"/>
      <c r="AK151" s="228"/>
      <c r="AL151" s="228"/>
      <c r="AM151" s="228"/>
      <c r="AN151" s="218"/>
      <c r="AO151" s="218"/>
      <c r="AP151" s="218"/>
      <c r="AQ151" s="218"/>
      <c r="AR151" s="219"/>
      <c r="AS151" s="219"/>
      <c r="AT151" s="219"/>
      <c r="AU151" s="219"/>
      <c r="AV151" s="219"/>
      <c r="AW151" s="219"/>
      <c r="AX151" s="374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9"/>
      <c r="P152" s="218"/>
      <c r="Q152" s="218"/>
      <c r="R152" s="218"/>
      <c r="S152" s="218"/>
      <c r="T152" s="218"/>
      <c r="U152" s="228"/>
      <c r="V152" s="285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18"/>
      <c r="AH152" s="218"/>
      <c r="AI152" s="218"/>
      <c r="AJ152" s="228"/>
      <c r="AK152" s="228"/>
      <c r="AL152" s="228"/>
      <c r="AM152" s="228"/>
      <c r="AN152" s="218"/>
      <c r="AO152" s="218"/>
      <c r="AP152" s="218"/>
      <c r="AQ152" s="218"/>
      <c r="AR152" s="219"/>
      <c r="AS152" s="219"/>
      <c r="AT152" s="219"/>
      <c r="AU152" s="219"/>
      <c r="AV152" s="219"/>
      <c r="AW152" s="219"/>
      <c r="AX152" s="374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9"/>
      <c r="P153" s="218"/>
      <c r="Q153" s="218"/>
      <c r="R153" s="218"/>
      <c r="S153" s="218"/>
      <c r="T153" s="218"/>
      <c r="U153" s="228"/>
      <c r="V153" s="285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18"/>
      <c r="AH153" s="218"/>
      <c r="AI153" s="218"/>
      <c r="AJ153" s="228"/>
      <c r="AK153" s="228"/>
      <c r="AL153" s="228"/>
      <c r="AM153" s="228"/>
      <c r="AN153" s="218"/>
      <c r="AO153" s="218"/>
      <c r="AP153" s="218"/>
      <c r="AQ153" s="218"/>
      <c r="AR153" s="219"/>
      <c r="AS153" s="219"/>
      <c r="AT153" s="219"/>
      <c r="AU153" s="219"/>
      <c r="AV153" s="219"/>
      <c r="AW153" s="219"/>
      <c r="AX153" s="374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9"/>
      <c r="P154" s="218"/>
      <c r="Q154" s="218"/>
      <c r="R154" s="218"/>
      <c r="S154" s="218"/>
      <c r="T154" s="218"/>
      <c r="U154" s="228"/>
      <c r="V154" s="285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18"/>
      <c r="AH154" s="218"/>
      <c r="AI154" s="218"/>
      <c r="AJ154" s="228"/>
      <c r="AK154" s="228"/>
      <c r="AL154" s="228"/>
      <c r="AM154" s="228"/>
      <c r="AN154" s="218"/>
      <c r="AO154" s="218"/>
      <c r="AP154" s="218"/>
      <c r="AQ154" s="218"/>
      <c r="AR154" s="219"/>
      <c r="AS154" s="219"/>
      <c r="AT154" s="219"/>
      <c r="AU154" s="219"/>
      <c r="AV154" s="219"/>
      <c r="AW154" s="219"/>
      <c r="AX154" s="374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9"/>
      <c r="P155" s="218"/>
      <c r="Q155" s="218"/>
      <c r="R155" s="218"/>
      <c r="S155" s="218"/>
      <c r="T155" s="218"/>
      <c r="U155" s="228"/>
      <c r="V155" s="285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18"/>
      <c r="AH155" s="218"/>
      <c r="AI155" s="218"/>
      <c r="AJ155" s="228"/>
      <c r="AK155" s="228"/>
      <c r="AL155" s="228"/>
      <c r="AM155" s="228"/>
      <c r="AN155" s="218"/>
      <c r="AO155" s="218"/>
      <c r="AP155" s="218"/>
      <c r="AQ155" s="218"/>
      <c r="AR155" s="219"/>
      <c r="AS155" s="219"/>
      <c r="AT155" s="219"/>
      <c r="AU155" s="219"/>
      <c r="AV155" s="219"/>
      <c r="AW155" s="219"/>
      <c r="AX155" s="374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9"/>
      <c r="P156" s="218"/>
      <c r="Q156" s="218"/>
      <c r="R156" s="218"/>
      <c r="S156" s="218"/>
      <c r="T156" s="218"/>
      <c r="U156" s="228"/>
      <c r="V156" s="285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18"/>
      <c r="AH156" s="218"/>
      <c r="AI156" s="218"/>
      <c r="AJ156" s="228"/>
      <c r="AK156" s="228"/>
      <c r="AL156" s="228"/>
      <c r="AM156" s="228"/>
      <c r="AN156" s="218"/>
      <c r="AO156" s="218"/>
      <c r="AP156" s="218"/>
      <c r="AQ156" s="218"/>
      <c r="AR156" s="219"/>
      <c r="AS156" s="219"/>
      <c r="AT156" s="219"/>
      <c r="AU156" s="219"/>
      <c r="AV156" s="219"/>
      <c r="AW156" s="219"/>
      <c r="AX156" s="374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9"/>
      <c r="P157" s="218"/>
      <c r="Q157" s="218"/>
      <c r="R157" s="218"/>
      <c r="S157" s="218"/>
      <c r="T157" s="218"/>
      <c r="U157" s="228"/>
      <c r="V157" s="285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18"/>
      <c r="AH157" s="218"/>
      <c r="AI157" s="218"/>
      <c r="AJ157" s="228"/>
      <c r="AK157" s="228"/>
      <c r="AL157" s="228"/>
      <c r="AM157" s="228"/>
      <c r="AN157" s="218"/>
      <c r="AO157" s="218"/>
      <c r="AP157" s="218"/>
      <c r="AQ157" s="218"/>
      <c r="AR157" s="219"/>
      <c r="AS157" s="219"/>
      <c r="AT157" s="219"/>
      <c r="AU157" s="219"/>
      <c r="AV157" s="219"/>
      <c r="AW157" s="219"/>
      <c r="AX157" s="374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9"/>
      <c r="P158" s="218"/>
      <c r="Q158" s="218"/>
      <c r="R158" s="218"/>
      <c r="S158" s="218"/>
      <c r="T158" s="218"/>
      <c r="U158" s="228"/>
      <c r="V158" s="285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18"/>
      <c r="AH158" s="218"/>
      <c r="AI158" s="218"/>
      <c r="AJ158" s="228"/>
      <c r="AK158" s="228"/>
      <c r="AL158" s="228"/>
      <c r="AM158" s="228"/>
      <c r="AN158" s="218"/>
      <c r="AO158" s="218"/>
      <c r="AP158" s="218"/>
      <c r="AQ158" s="218"/>
      <c r="AR158" s="219"/>
      <c r="AS158" s="219"/>
      <c r="AT158" s="219"/>
      <c r="AU158" s="219"/>
      <c r="AV158" s="219"/>
      <c r="AW158" s="219"/>
      <c r="AX158" s="374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9"/>
      <c r="P159" s="218"/>
      <c r="Q159" s="218"/>
      <c r="R159" s="218"/>
      <c r="S159" s="218"/>
      <c r="T159" s="218"/>
      <c r="U159" s="228"/>
      <c r="V159" s="285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18"/>
      <c r="AH159" s="218"/>
      <c r="AI159" s="218"/>
      <c r="AJ159" s="228"/>
      <c r="AK159" s="228"/>
      <c r="AL159" s="228"/>
      <c r="AM159" s="228"/>
      <c r="AN159" s="218"/>
      <c r="AO159" s="218"/>
      <c r="AP159" s="218"/>
      <c r="AQ159" s="218"/>
      <c r="AR159" s="219"/>
      <c r="AS159" s="219"/>
      <c r="AT159" s="219"/>
      <c r="AU159" s="219"/>
      <c r="AV159" s="219"/>
      <c r="AW159" s="219"/>
      <c r="AX159" s="374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9"/>
      <c r="P160" s="218"/>
      <c r="Q160" s="218"/>
      <c r="R160" s="218"/>
      <c r="S160" s="218"/>
      <c r="T160" s="218"/>
      <c r="U160" s="228"/>
      <c r="V160" s="285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18"/>
      <c r="AH160" s="218"/>
      <c r="AI160" s="218"/>
      <c r="AJ160" s="228"/>
      <c r="AK160" s="228"/>
      <c r="AL160" s="228"/>
      <c r="AM160" s="228"/>
      <c r="AN160" s="218"/>
      <c r="AO160" s="218"/>
      <c r="AP160" s="218"/>
      <c r="AQ160" s="218"/>
      <c r="AR160" s="219"/>
      <c r="AS160" s="219"/>
      <c r="AT160" s="219"/>
      <c r="AU160" s="219"/>
      <c r="AV160" s="219"/>
      <c r="AW160" s="219"/>
      <c r="AX160" s="374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9"/>
      <c r="P161" s="218"/>
      <c r="Q161" s="218"/>
      <c r="R161" s="218"/>
      <c r="S161" s="218"/>
      <c r="T161" s="218"/>
      <c r="U161" s="228"/>
      <c r="V161" s="285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18"/>
      <c r="AH161" s="218"/>
      <c r="AI161" s="218"/>
      <c r="AJ161" s="228"/>
      <c r="AK161" s="228"/>
      <c r="AL161" s="228"/>
      <c r="AM161" s="228"/>
      <c r="AN161" s="218"/>
      <c r="AO161" s="218"/>
      <c r="AP161" s="218"/>
      <c r="AQ161" s="218"/>
      <c r="AR161" s="219"/>
      <c r="AS161" s="219"/>
      <c r="AT161" s="219"/>
      <c r="AU161" s="219"/>
      <c r="AV161" s="219"/>
      <c r="AW161" s="219"/>
      <c r="AX161" s="374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9"/>
      <c r="P162" s="218"/>
      <c r="Q162" s="218"/>
      <c r="R162" s="218"/>
      <c r="S162" s="218"/>
      <c r="T162" s="218"/>
      <c r="U162" s="228"/>
      <c r="V162" s="285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18"/>
      <c r="AH162" s="218"/>
      <c r="AI162" s="218"/>
      <c r="AJ162" s="228"/>
      <c r="AK162" s="228"/>
      <c r="AL162" s="228"/>
      <c r="AM162" s="228"/>
      <c r="AN162" s="218"/>
      <c r="AO162" s="218"/>
      <c r="AP162" s="218"/>
      <c r="AQ162" s="218"/>
      <c r="AR162" s="219"/>
      <c r="AS162" s="219"/>
      <c r="AT162" s="219"/>
      <c r="AU162" s="219"/>
      <c r="AV162" s="219"/>
      <c r="AW162" s="219"/>
      <c r="AX162" s="374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9"/>
      <c r="P163" s="218"/>
      <c r="Q163" s="218"/>
      <c r="R163" s="218"/>
      <c r="S163" s="218"/>
      <c r="T163" s="218"/>
      <c r="U163" s="228"/>
      <c r="V163" s="285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18"/>
      <c r="AH163" s="218"/>
      <c r="AI163" s="218"/>
      <c r="AJ163" s="228"/>
      <c r="AK163" s="228"/>
      <c r="AL163" s="228"/>
      <c r="AM163" s="228"/>
      <c r="AN163" s="218"/>
      <c r="AO163" s="218"/>
      <c r="AP163" s="218"/>
      <c r="AQ163" s="218"/>
      <c r="AR163" s="219"/>
      <c r="AS163" s="219"/>
      <c r="AT163" s="219"/>
      <c r="AU163" s="219"/>
      <c r="AV163" s="219"/>
      <c r="AW163" s="219"/>
      <c r="AX163" s="374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9"/>
      <c r="P164" s="218"/>
      <c r="Q164" s="218"/>
      <c r="R164" s="218"/>
      <c r="S164" s="218"/>
      <c r="T164" s="218"/>
      <c r="U164" s="228"/>
      <c r="V164" s="285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18"/>
      <c r="AH164" s="218"/>
      <c r="AI164" s="218"/>
      <c r="AJ164" s="228"/>
      <c r="AK164" s="228"/>
      <c r="AL164" s="228"/>
      <c r="AM164" s="228"/>
      <c r="AN164" s="218"/>
      <c r="AO164" s="218"/>
      <c r="AP164" s="218"/>
      <c r="AQ164" s="218"/>
      <c r="AR164" s="219"/>
      <c r="AS164" s="219"/>
      <c r="AT164" s="219"/>
      <c r="AU164" s="219"/>
      <c r="AV164" s="219"/>
      <c r="AW164" s="219"/>
      <c r="AX164" s="374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9"/>
      <c r="P165" s="218"/>
      <c r="Q165" s="218"/>
      <c r="R165" s="218"/>
      <c r="S165" s="218"/>
      <c r="T165" s="218"/>
      <c r="U165" s="228"/>
      <c r="V165" s="285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18"/>
      <c r="AH165" s="218"/>
      <c r="AI165" s="218"/>
      <c r="AJ165" s="228"/>
      <c r="AK165" s="228"/>
      <c r="AL165" s="228"/>
      <c r="AM165" s="228"/>
      <c r="AN165" s="218"/>
      <c r="AO165" s="218"/>
      <c r="AP165" s="218"/>
      <c r="AQ165" s="218"/>
      <c r="AR165" s="219"/>
      <c r="AS165" s="219"/>
      <c r="AT165" s="219"/>
      <c r="AU165" s="219"/>
      <c r="AV165" s="219"/>
      <c r="AW165" s="219"/>
      <c r="AX165" s="374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9"/>
      <c r="P166" s="218"/>
      <c r="Q166" s="218"/>
      <c r="R166" s="218"/>
      <c r="S166" s="218"/>
      <c r="T166" s="218"/>
      <c r="U166" s="228"/>
      <c r="V166" s="285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18"/>
      <c r="AH166" s="218"/>
      <c r="AI166" s="218"/>
      <c r="AJ166" s="228"/>
      <c r="AK166" s="228"/>
      <c r="AL166" s="228"/>
      <c r="AM166" s="228"/>
      <c r="AN166" s="218"/>
      <c r="AO166" s="218"/>
      <c r="AP166" s="218"/>
      <c r="AQ166" s="218"/>
      <c r="AR166" s="219"/>
      <c r="AS166" s="219"/>
      <c r="AT166" s="219"/>
      <c r="AU166" s="219"/>
      <c r="AV166" s="219"/>
      <c r="AW166" s="219"/>
      <c r="AX166" s="374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9"/>
      <c r="P167" s="218"/>
      <c r="Q167" s="218"/>
      <c r="R167" s="218"/>
      <c r="S167" s="218"/>
      <c r="T167" s="218"/>
      <c r="U167" s="228"/>
      <c r="V167" s="285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18"/>
      <c r="AH167" s="218"/>
      <c r="AI167" s="218"/>
      <c r="AJ167" s="228"/>
      <c r="AK167" s="228"/>
      <c r="AL167" s="228"/>
      <c r="AM167" s="228"/>
      <c r="AN167" s="218"/>
      <c r="AO167" s="218"/>
      <c r="AP167" s="218"/>
      <c r="AQ167" s="218"/>
      <c r="AR167" s="219"/>
      <c r="AS167" s="219"/>
      <c r="AT167" s="219"/>
      <c r="AU167" s="219"/>
      <c r="AV167" s="219"/>
      <c r="AW167" s="219"/>
      <c r="AX167" s="374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9"/>
      <c r="P168" s="218"/>
      <c r="Q168" s="218"/>
      <c r="R168" s="218"/>
      <c r="S168" s="218"/>
      <c r="T168" s="218"/>
      <c r="U168" s="228"/>
      <c r="V168" s="285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18"/>
      <c r="AH168" s="218"/>
      <c r="AI168" s="218"/>
      <c r="AJ168" s="228"/>
      <c r="AK168" s="228"/>
      <c r="AL168" s="228"/>
      <c r="AM168" s="228"/>
      <c r="AN168" s="218"/>
      <c r="AO168" s="218"/>
      <c r="AP168" s="218"/>
      <c r="AQ168" s="218"/>
      <c r="AR168" s="219"/>
      <c r="AS168" s="219"/>
      <c r="AT168" s="219"/>
      <c r="AU168" s="219"/>
      <c r="AV168" s="219"/>
      <c r="AW168" s="219"/>
      <c r="AX168" s="374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9"/>
      <c r="P169" s="218"/>
      <c r="Q169" s="218"/>
      <c r="R169" s="218"/>
      <c r="S169" s="218"/>
      <c r="T169" s="218"/>
      <c r="U169" s="228"/>
      <c r="V169" s="285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18"/>
      <c r="AH169" s="218"/>
      <c r="AI169" s="218"/>
      <c r="AJ169" s="228"/>
      <c r="AK169" s="228"/>
      <c r="AL169" s="228"/>
      <c r="AM169" s="228"/>
      <c r="AN169" s="218"/>
      <c r="AO169" s="218"/>
      <c r="AP169" s="218"/>
      <c r="AQ169" s="218"/>
      <c r="AR169" s="219"/>
      <c r="AS169" s="219"/>
      <c r="AT169" s="219"/>
      <c r="AU169" s="219"/>
      <c r="AV169" s="219"/>
      <c r="AW169" s="219"/>
      <c r="AX169" s="374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9"/>
      <c r="P170" s="218"/>
      <c r="Q170" s="218"/>
      <c r="R170" s="218"/>
      <c r="S170" s="218"/>
      <c r="T170" s="218"/>
      <c r="U170" s="228"/>
      <c r="V170" s="285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18"/>
      <c r="AH170" s="218"/>
      <c r="AI170" s="218"/>
      <c r="AJ170" s="228"/>
      <c r="AK170" s="228"/>
      <c r="AL170" s="228"/>
      <c r="AM170" s="228"/>
      <c r="AN170" s="218"/>
      <c r="AO170" s="218"/>
      <c r="AP170" s="218"/>
      <c r="AQ170" s="218"/>
      <c r="AR170" s="219"/>
      <c r="AS170" s="219"/>
      <c r="AT170" s="219"/>
      <c r="AU170" s="219"/>
      <c r="AV170" s="219"/>
      <c r="AW170" s="219"/>
      <c r="AX170" s="374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9"/>
      <c r="P171" s="218"/>
      <c r="Q171" s="218"/>
      <c r="R171" s="218"/>
      <c r="S171" s="218"/>
      <c r="T171" s="218"/>
      <c r="U171" s="228"/>
      <c r="V171" s="285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18"/>
      <c r="AH171" s="218"/>
      <c r="AI171" s="218"/>
      <c r="AJ171" s="228"/>
      <c r="AK171" s="228"/>
      <c r="AL171" s="228"/>
      <c r="AM171" s="228"/>
      <c r="AN171" s="218"/>
      <c r="AO171" s="218"/>
      <c r="AP171" s="218"/>
      <c r="AQ171" s="218"/>
      <c r="AR171" s="219"/>
      <c r="AS171" s="219"/>
      <c r="AT171" s="219"/>
      <c r="AU171" s="219"/>
      <c r="AV171" s="219"/>
      <c r="AW171" s="219"/>
      <c r="AX171" s="374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9"/>
      <c r="P172" s="218"/>
      <c r="Q172" s="218"/>
      <c r="R172" s="218"/>
      <c r="S172" s="218"/>
      <c r="T172" s="218"/>
      <c r="U172" s="228"/>
      <c r="V172" s="285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18"/>
      <c r="AH172" s="218"/>
      <c r="AI172" s="218"/>
      <c r="AJ172" s="228"/>
      <c r="AK172" s="228"/>
      <c r="AL172" s="228"/>
      <c r="AM172" s="228"/>
      <c r="AN172" s="218"/>
      <c r="AO172" s="218"/>
      <c r="AP172" s="218"/>
      <c r="AQ172" s="218"/>
      <c r="AR172" s="219"/>
      <c r="AS172" s="219"/>
      <c r="AT172" s="219"/>
      <c r="AU172" s="219"/>
      <c r="AV172" s="219"/>
      <c r="AW172" s="219"/>
      <c r="AX172" s="374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9"/>
      <c r="P173" s="218"/>
      <c r="Q173" s="218"/>
      <c r="R173" s="218"/>
      <c r="S173" s="218"/>
      <c r="T173" s="218"/>
      <c r="U173" s="228"/>
      <c r="V173" s="285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18"/>
      <c r="AH173" s="218"/>
      <c r="AI173" s="218"/>
      <c r="AJ173" s="228"/>
      <c r="AK173" s="228"/>
      <c r="AL173" s="228"/>
      <c r="AM173" s="228"/>
      <c r="AN173" s="218"/>
      <c r="AO173" s="218"/>
      <c r="AP173" s="218"/>
      <c r="AQ173" s="218"/>
      <c r="AR173" s="219"/>
      <c r="AS173" s="219"/>
      <c r="AT173" s="219"/>
      <c r="AU173" s="219"/>
      <c r="AV173" s="219"/>
      <c r="AW173" s="219"/>
      <c r="AX173" s="374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9"/>
      <c r="P174" s="218"/>
      <c r="Q174" s="218"/>
      <c r="R174" s="218"/>
      <c r="S174" s="218"/>
      <c r="T174" s="218"/>
      <c r="U174" s="228"/>
      <c r="V174" s="285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18"/>
      <c r="AH174" s="218"/>
      <c r="AI174" s="218"/>
      <c r="AJ174" s="228"/>
      <c r="AK174" s="228"/>
      <c r="AL174" s="228"/>
      <c r="AM174" s="228"/>
      <c r="AN174" s="218"/>
      <c r="AO174" s="218"/>
      <c r="AP174" s="218"/>
      <c r="AQ174" s="218"/>
      <c r="AR174" s="219"/>
      <c r="AS174" s="219"/>
      <c r="AT174" s="219"/>
      <c r="AU174" s="219"/>
      <c r="AV174" s="219"/>
      <c r="AW174" s="219"/>
      <c r="AX174" s="374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9"/>
      <c r="P175" s="218"/>
      <c r="Q175" s="218"/>
      <c r="R175" s="218"/>
      <c r="S175" s="218"/>
      <c r="T175" s="218"/>
      <c r="U175" s="228"/>
      <c r="V175" s="285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18"/>
      <c r="AH175" s="218"/>
      <c r="AI175" s="218"/>
      <c r="AJ175" s="228"/>
      <c r="AK175" s="228"/>
      <c r="AL175" s="228"/>
      <c r="AM175" s="228"/>
      <c r="AN175" s="218"/>
      <c r="AO175" s="218"/>
      <c r="AP175" s="218"/>
      <c r="AQ175" s="218"/>
      <c r="AR175" s="219"/>
      <c r="AS175" s="219"/>
      <c r="AT175" s="219"/>
      <c r="AU175" s="219"/>
      <c r="AV175" s="219"/>
      <c r="AW175" s="219"/>
      <c r="AX175" s="374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9"/>
      <c r="P176" s="218"/>
      <c r="Q176" s="218"/>
      <c r="R176" s="218"/>
      <c r="S176" s="218"/>
      <c r="T176" s="218"/>
      <c r="U176" s="228"/>
      <c r="V176" s="285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18"/>
      <c r="AH176" s="218"/>
      <c r="AI176" s="218"/>
      <c r="AJ176" s="228"/>
      <c r="AK176" s="228"/>
      <c r="AL176" s="228"/>
      <c r="AM176" s="228"/>
      <c r="AN176" s="218"/>
      <c r="AO176" s="218"/>
      <c r="AP176" s="218"/>
      <c r="AQ176" s="218"/>
      <c r="AR176" s="219"/>
      <c r="AS176" s="219"/>
      <c r="AT176" s="219"/>
      <c r="AU176" s="219"/>
      <c r="AV176" s="219"/>
      <c r="AW176" s="219"/>
      <c r="AX176" s="374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9"/>
      <c r="P177" s="218"/>
      <c r="Q177" s="218"/>
      <c r="R177" s="218"/>
      <c r="S177" s="218"/>
      <c r="T177" s="218"/>
      <c r="U177" s="228"/>
      <c r="V177" s="285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18"/>
      <c r="AH177" s="218"/>
      <c r="AI177" s="218"/>
      <c r="AJ177" s="228"/>
      <c r="AK177" s="228"/>
      <c r="AL177" s="228"/>
      <c r="AM177" s="228"/>
      <c r="AN177" s="218"/>
      <c r="AO177" s="218"/>
      <c r="AP177" s="218"/>
      <c r="AQ177" s="218"/>
      <c r="AR177" s="219"/>
      <c r="AS177" s="219"/>
      <c r="AT177" s="219"/>
      <c r="AU177" s="219"/>
      <c r="AV177" s="219"/>
      <c r="AW177" s="219"/>
      <c r="AX177" s="374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9"/>
      <c r="P178" s="218"/>
      <c r="Q178" s="218"/>
      <c r="R178" s="218"/>
      <c r="S178" s="218"/>
      <c r="T178" s="218"/>
      <c r="U178" s="228"/>
      <c r="V178" s="285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18"/>
      <c r="AH178" s="218"/>
      <c r="AI178" s="218"/>
      <c r="AJ178" s="228"/>
      <c r="AK178" s="228"/>
      <c r="AL178" s="228"/>
      <c r="AM178" s="228"/>
      <c r="AN178" s="218"/>
      <c r="AO178" s="218"/>
      <c r="AP178" s="218"/>
      <c r="AQ178" s="218"/>
      <c r="AR178" s="219"/>
      <c r="AS178" s="219"/>
      <c r="AT178" s="219"/>
      <c r="AU178" s="219"/>
      <c r="AV178" s="219"/>
      <c r="AW178" s="219"/>
      <c r="AX178" s="374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9"/>
      <c r="P179" s="218"/>
      <c r="Q179" s="218"/>
      <c r="R179" s="218"/>
      <c r="S179" s="218"/>
      <c r="T179" s="218"/>
      <c r="U179" s="228"/>
      <c r="V179" s="285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18"/>
      <c r="AH179" s="218"/>
      <c r="AI179" s="218"/>
      <c r="AJ179" s="228"/>
      <c r="AK179" s="228"/>
      <c r="AL179" s="228"/>
      <c r="AM179" s="228"/>
      <c r="AN179" s="218"/>
      <c r="AO179" s="218"/>
      <c r="AP179" s="218"/>
      <c r="AQ179" s="218"/>
      <c r="AR179" s="219"/>
      <c r="AS179" s="219"/>
      <c r="AT179" s="219"/>
      <c r="AU179" s="219"/>
      <c r="AV179" s="219"/>
      <c r="AW179" s="219"/>
      <c r="AX179" s="374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9"/>
      <c r="P180" s="218"/>
      <c r="Q180" s="218"/>
      <c r="R180" s="218"/>
      <c r="S180" s="218"/>
      <c r="T180" s="218"/>
      <c r="U180" s="228"/>
      <c r="V180" s="285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18"/>
      <c r="AH180" s="218"/>
      <c r="AI180" s="218"/>
      <c r="AJ180" s="228"/>
      <c r="AK180" s="228"/>
      <c r="AL180" s="228"/>
      <c r="AM180" s="228"/>
      <c r="AN180" s="218"/>
      <c r="AO180" s="218"/>
      <c r="AP180" s="218"/>
      <c r="AQ180" s="218"/>
      <c r="AR180" s="219"/>
      <c r="AS180" s="219"/>
      <c r="AT180" s="219"/>
      <c r="AU180" s="219"/>
      <c r="AV180" s="219"/>
      <c r="AW180" s="219"/>
      <c r="AX180" s="374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9"/>
      <c r="P181" s="218"/>
      <c r="Q181" s="218"/>
      <c r="R181" s="218"/>
      <c r="S181" s="218"/>
      <c r="T181" s="218"/>
      <c r="U181" s="228"/>
      <c r="V181" s="285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18"/>
      <c r="AH181" s="218"/>
      <c r="AI181" s="218"/>
      <c r="AJ181" s="228"/>
      <c r="AK181" s="228"/>
      <c r="AL181" s="228"/>
      <c r="AM181" s="228"/>
      <c r="AN181" s="218"/>
      <c r="AO181" s="218"/>
      <c r="AP181" s="218"/>
      <c r="AQ181" s="218"/>
      <c r="AR181" s="219"/>
      <c r="AS181" s="219"/>
      <c r="AT181" s="219"/>
      <c r="AU181" s="219"/>
      <c r="AV181" s="219"/>
      <c r="AW181" s="219"/>
      <c r="AX181" s="374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9"/>
      <c r="P182" s="218"/>
      <c r="Q182" s="218"/>
      <c r="R182" s="218"/>
      <c r="S182" s="218"/>
      <c r="T182" s="218"/>
      <c r="U182" s="228"/>
      <c r="V182" s="285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18"/>
      <c r="AH182" s="218"/>
      <c r="AI182" s="218"/>
      <c r="AJ182" s="228"/>
      <c r="AK182" s="228"/>
      <c r="AL182" s="228"/>
      <c r="AM182" s="228"/>
      <c r="AN182" s="218"/>
      <c r="AO182" s="218"/>
      <c r="AP182" s="218"/>
      <c r="AQ182" s="218"/>
      <c r="AR182" s="219"/>
      <c r="AS182" s="219"/>
      <c r="AT182" s="219"/>
      <c r="AU182" s="219"/>
      <c r="AV182" s="219"/>
      <c r="AW182" s="219"/>
      <c r="AX182" s="374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9"/>
      <c r="P183" s="218"/>
      <c r="Q183" s="218"/>
      <c r="R183" s="218"/>
      <c r="S183" s="218"/>
      <c r="T183" s="218"/>
      <c r="U183" s="228"/>
      <c r="V183" s="285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18"/>
      <c r="AH183" s="218"/>
      <c r="AI183" s="218"/>
      <c r="AJ183" s="228"/>
      <c r="AK183" s="228"/>
      <c r="AL183" s="228"/>
      <c r="AM183" s="228"/>
      <c r="AN183" s="218"/>
      <c r="AO183" s="218"/>
      <c r="AP183" s="218"/>
      <c r="AQ183" s="218"/>
      <c r="AR183" s="219"/>
      <c r="AS183" s="219"/>
      <c r="AT183" s="219"/>
      <c r="AU183" s="219"/>
      <c r="AV183" s="219"/>
      <c r="AW183" s="219"/>
      <c r="AX183" s="374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9"/>
      <c r="P184" s="218"/>
      <c r="Q184" s="218"/>
      <c r="R184" s="218"/>
      <c r="S184" s="218"/>
      <c r="T184" s="218"/>
      <c r="U184" s="228"/>
      <c r="V184" s="285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18"/>
      <c r="AH184" s="218"/>
      <c r="AI184" s="218"/>
      <c r="AJ184" s="228"/>
      <c r="AK184" s="228"/>
      <c r="AL184" s="228"/>
      <c r="AM184" s="228"/>
      <c r="AN184" s="218"/>
      <c r="AO184" s="218"/>
      <c r="AP184" s="218"/>
      <c r="AQ184" s="218"/>
      <c r="AR184" s="219"/>
      <c r="AS184" s="219"/>
      <c r="AT184" s="219"/>
      <c r="AU184" s="219"/>
      <c r="AV184" s="219"/>
      <c r="AW184" s="219"/>
      <c r="AX184" s="374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9"/>
      <c r="P185" s="218"/>
      <c r="Q185" s="218"/>
      <c r="R185" s="218"/>
      <c r="S185" s="218"/>
      <c r="T185" s="218"/>
      <c r="U185" s="228"/>
      <c r="V185" s="285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18"/>
      <c r="AH185" s="218"/>
      <c r="AI185" s="218"/>
      <c r="AJ185" s="228"/>
      <c r="AK185" s="228"/>
      <c r="AL185" s="228"/>
      <c r="AM185" s="228"/>
      <c r="AN185" s="218"/>
      <c r="AO185" s="218"/>
      <c r="AP185" s="218"/>
      <c r="AQ185" s="218"/>
      <c r="AR185" s="219"/>
      <c r="AS185" s="219"/>
      <c r="AT185" s="219"/>
      <c r="AU185" s="219"/>
      <c r="AV185" s="219"/>
      <c r="AW185" s="219"/>
      <c r="AX185" s="374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9"/>
      <c r="P186" s="218"/>
      <c r="Q186" s="218"/>
      <c r="R186" s="218"/>
      <c r="S186" s="218"/>
      <c r="T186" s="218"/>
      <c r="U186" s="228"/>
      <c r="V186" s="285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18"/>
      <c r="AH186" s="218"/>
      <c r="AI186" s="218"/>
      <c r="AJ186" s="228"/>
      <c r="AK186" s="228"/>
      <c r="AL186" s="228"/>
      <c r="AM186" s="228"/>
      <c r="AN186" s="218"/>
      <c r="AO186" s="218"/>
      <c r="AP186" s="218"/>
      <c r="AQ186" s="218"/>
      <c r="AR186" s="219"/>
      <c r="AS186" s="219"/>
      <c r="AT186" s="219"/>
      <c r="AU186" s="219"/>
      <c r="AV186" s="219"/>
      <c r="AW186" s="219"/>
      <c r="AX186" s="374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9"/>
      <c r="P187" s="218"/>
      <c r="Q187" s="218"/>
      <c r="R187" s="218"/>
      <c r="S187" s="218"/>
      <c r="T187" s="218"/>
      <c r="U187" s="228"/>
      <c r="V187" s="285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18"/>
      <c r="AH187" s="218"/>
      <c r="AI187" s="218"/>
      <c r="AJ187" s="228"/>
      <c r="AK187" s="228"/>
      <c r="AL187" s="228"/>
      <c r="AM187" s="228"/>
      <c r="AN187" s="218"/>
      <c r="AO187" s="218"/>
      <c r="AP187" s="218"/>
      <c r="AQ187" s="218"/>
      <c r="AR187" s="219"/>
      <c r="AS187" s="219"/>
      <c r="AT187" s="219"/>
      <c r="AU187" s="219"/>
      <c r="AV187" s="219"/>
      <c r="AW187" s="219"/>
      <c r="AX187" s="374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9"/>
      <c r="P188" s="218"/>
      <c r="Q188" s="218"/>
      <c r="R188" s="218"/>
      <c r="S188" s="218"/>
      <c r="T188" s="218"/>
      <c r="U188" s="228"/>
      <c r="V188" s="285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18"/>
      <c r="AH188" s="218"/>
      <c r="AI188" s="218"/>
      <c r="AJ188" s="228"/>
      <c r="AK188" s="228"/>
      <c r="AL188" s="228"/>
      <c r="AM188" s="228"/>
      <c r="AN188" s="218"/>
      <c r="AO188" s="218"/>
      <c r="AP188" s="218"/>
      <c r="AQ188" s="218"/>
      <c r="AR188" s="219"/>
      <c r="AS188" s="219"/>
      <c r="AT188" s="219"/>
      <c r="AU188" s="219"/>
      <c r="AV188" s="219"/>
      <c r="AW188" s="219"/>
      <c r="AX188" s="374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9"/>
      <c r="P189" s="218"/>
      <c r="Q189" s="218"/>
      <c r="R189" s="218"/>
      <c r="S189" s="218"/>
      <c r="T189" s="218"/>
      <c r="U189" s="228"/>
      <c r="V189" s="285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18"/>
      <c r="AH189" s="218"/>
      <c r="AI189" s="218"/>
      <c r="AJ189" s="228"/>
      <c r="AK189" s="228"/>
      <c r="AL189" s="228"/>
      <c r="AM189" s="228"/>
      <c r="AN189" s="218"/>
      <c r="AO189" s="218"/>
      <c r="AP189" s="218"/>
      <c r="AQ189" s="218"/>
      <c r="AR189" s="219"/>
      <c r="AS189" s="219"/>
      <c r="AT189" s="219"/>
      <c r="AU189" s="219"/>
      <c r="AV189" s="219"/>
      <c r="AW189" s="219"/>
      <c r="AX189" s="374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9"/>
      <c r="P190" s="218"/>
      <c r="Q190" s="218"/>
      <c r="R190" s="218"/>
      <c r="S190" s="218"/>
      <c r="T190" s="218"/>
      <c r="U190" s="228"/>
      <c r="V190" s="285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18"/>
      <c r="AH190" s="218"/>
      <c r="AI190" s="218"/>
      <c r="AJ190" s="228"/>
      <c r="AK190" s="228"/>
      <c r="AL190" s="228"/>
      <c r="AM190" s="228"/>
      <c r="AN190" s="218"/>
      <c r="AO190" s="218"/>
      <c r="AP190" s="218"/>
      <c r="AQ190" s="218"/>
      <c r="AR190" s="219"/>
      <c r="AS190" s="219"/>
      <c r="AT190" s="219"/>
      <c r="AU190" s="219"/>
      <c r="AV190" s="219"/>
      <c r="AW190" s="219"/>
      <c r="AX190" s="374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9"/>
      <c r="P191" s="218"/>
      <c r="Q191" s="218"/>
      <c r="R191" s="218"/>
      <c r="S191" s="218"/>
      <c r="T191" s="218"/>
      <c r="U191" s="228"/>
      <c r="V191" s="285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18"/>
      <c r="AH191" s="218"/>
      <c r="AI191" s="218"/>
      <c r="AJ191" s="228"/>
      <c r="AK191" s="228"/>
      <c r="AL191" s="228"/>
      <c r="AM191" s="228"/>
      <c r="AN191" s="218"/>
      <c r="AO191" s="218"/>
      <c r="AP191" s="218"/>
      <c r="AQ191" s="218"/>
      <c r="AR191" s="219"/>
      <c r="AS191" s="219"/>
      <c r="AT191" s="219"/>
      <c r="AU191" s="219"/>
      <c r="AV191" s="219"/>
      <c r="AW191" s="219"/>
      <c r="AX191" s="374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9"/>
      <c r="P192" s="218"/>
      <c r="Q192" s="218"/>
      <c r="R192" s="218"/>
      <c r="S192" s="218"/>
      <c r="T192" s="218"/>
      <c r="U192" s="228"/>
      <c r="V192" s="285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18"/>
      <c r="AH192" s="218"/>
      <c r="AI192" s="218"/>
      <c r="AJ192" s="228"/>
      <c r="AK192" s="228"/>
      <c r="AL192" s="228"/>
      <c r="AM192" s="228"/>
      <c r="AN192" s="218"/>
      <c r="AO192" s="218"/>
      <c r="AP192" s="218"/>
      <c r="AQ192" s="218"/>
      <c r="AR192" s="219"/>
      <c r="AS192" s="219"/>
      <c r="AT192" s="219"/>
      <c r="AU192" s="219"/>
      <c r="AV192" s="219"/>
      <c r="AW192" s="219"/>
      <c r="AX192" s="374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9"/>
      <c r="P193" s="218"/>
      <c r="Q193" s="218"/>
      <c r="R193" s="218"/>
      <c r="S193" s="218"/>
      <c r="T193" s="218"/>
      <c r="U193" s="228"/>
      <c r="V193" s="285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18"/>
      <c r="AH193" s="218"/>
      <c r="AI193" s="218"/>
      <c r="AJ193" s="228"/>
      <c r="AK193" s="228"/>
      <c r="AL193" s="228"/>
      <c r="AM193" s="228"/>
      <c r="AN193" s="218"/>
      <c r="AO193" s="218"/>
      <c r="AP193" s="218"/>
      <c r="AQ193" s="218"/>
      <c r="AR193" s="219"/>
      <c r="AS193" s="219"/>
      <c r="AT193" s="219"/>
      <c r="AU193" s="219"/>
      <c r="AV193" s="219"/>
      <c r="AW193" s="219"/>
      <c r="AX193" s="374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9"/>
      <c r="P194" s="218"/>
      <c r="Q194" s="218"/>
      <c r="R194" s="218"/>
      <c r="S194" s="218"/>
      <c r="T194" s="218"/>
      <c r="U194" s="228"/>
      <c r="V194" s="285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18"/>
      <c r="AH194" s="218"/>
      <c r="AI194" s="218"/>
      <c r="AJ194" s="228"/>
      <c r="AK194" s="228"/>
      <c r="AL194" s="228"/>
      <c r="AM194" s="228"/>
      <c r="AN194" s="218"/>
      <c r="AO194" s="218"/>
      <c r="AP194" s="218"/>
      <c r="AQ194" s="218"/>
      <c r="AR194" s="219"/>
      <c r="AS194" s="219"/>
      <c r="AT194" s="219"/>
      <c r="AU194" s="219"/>
      <c r="AV194" s="219"/>
      <c r="AW194" s="219"/>
      <c r="AX194" s="374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9"/>
      <c r="P195" s="218"/>
      <c r="Q195" s="218"/>
      <c r="R195" s="218"/>
      <c r="S195" s="218"/>
      <c r="T195" s="218"/>
      <c r="U195" s="228"/>
      <c r="V195" s="285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18"/>
      <c r="AH195" s="218"/>
      <c r="AI195" s="218"/>
      <c r="AJ195" s="228"/>
      <c r="AK195" s="228"/>
      <c r="AL195" s="228"/>
      <c r="AM195" s="228"/>
      <c r="AN195" s="218"/>
      <c r="AO195" s="218"/>
      <c r="AP195" s="218"/>
      <c r="AQ195" s="218"/>
      <c r="AR195" s="219"/>
      <c r="AS195" s="219"/>
      <c r="AT195" s="219"/>
      <c r="AU195" s="219"/>
      <c r="AV195" s="219"/>
      <c r="AW195" s="219"/>
      <c r="AX195" s="374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9"/>
      <c r="P196" s="218"/>
      <c r="Q196" s="218"/>
      <c r="R196" s="218"/>
      <c r="S196" s="218"/>
      <c r="T196" s="218"/>
      <c r="U196" s="228"/>
      <c r="V196" s="285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18"/>
      <c r="AH196" s="218"/>
      <c r="AI196" s="218"/>
      <c r="AJ196" s="228"/>
      <c r="AK196" s="228"/>
      <c r="AL196" s="228"/>
      <c r="AM196" s="228"/>
      <c r="AN196" s="218"/>
      <c r="AO196" s="218"/>
      <c r="AP196" s="218"/>
      <c r="AQ196" s="218"/>
      <c r="AR196" s="219"/>
      <c r="AS196" s="219"/>
      <c r="AT196" s="219"/>
      <c r="AU196" s="219"/>
      <c r="AV196" s="219"/>
      <c r="AW196" s="219"/>
      <c r="AX196" s="374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9"/>
      <c r="P197" s="218"/>
      <c r="Q197" s="218"/>
      <c r="R197" s="218"/>
      <c r="S197" s="218"/>
      <c r="T197" s="218"/>
      <c r="U197" s="228"/>
      <c r="V197" s="285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18"/>
      <c r="AH197" s="218"/>
      <c r="AI197" s="218"/>
      <c r="AJ197" s="228"/>
      <c r="AK197" s="228"/>
      <c r="AL197" s="228"/>
      <c r="AM197" s="228"/>
      <c r="AN197" s="218"/>
      <c r="AO197" s="218"/>
      <c r="AP197" s="218"/>
      <c r="AQ197" s="218"/>
      <c r="AR197" s="219"/>
      <c r="AS197" s="219"/>
      <c r="AT197" s="219"/>
      <c r="AU197" s="219"/>
      <c r="AV197" s="219"/>
      <c r="AW197" s="219"/>
      <c r="AX197" s="374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9"/>
      <c r="P198" s="218"/>
      <c r="Q198" s="218"/>
      <c r="R198" s="218"/>
      <c r="S198" s="218"/>
      <c r="T198" s="218"/>
      <c r="U198" s="228"/>
      <c r="V198" s="285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18"/>
      <c r="AH198" s="218"/>
      <c r="AI198" s="218"/>
      <c r="AJ198" s="228"/>
      <c r="AK198" s="228"/>
      <c r="AL198" s="228"/>
      <c r="AM198" s="228"/>
      <c r="AN198" s="218"/>
      <c r="AO198" s="218"/>
      <c r="AP198" s="218"/>
      <c r="AQ198" s="218"/>
      <c r="AR198" s="219"/>
      <c r="AS198" s="219"/>
      <c r="AT198" s="219"/>
      <c r="AU198" s="219"/>
      <c r="AV198" s="219"/>
      <c r="AW198" s="219"/>
      <c r="AX198" s="374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9"/>
      <c r="P199" s="218"/>
      <c r="Q199" s="218"/>
      <c r="R199" s="218"/>
      <c r="S199" s="218"/>
      <c r="T199" s="218"/>
      <c r="U199" s="228"/>
      <c r="V199" s="285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18"/>
      <c r="AH199" s="218"/>
      <c r="AI199" s="218"/>
      <c r="AJ199" s="228"/>
      <c r="AK199" s="228"/>
      <c r="AL199" s="228"/>
      <c r="AM199" s="228"/>
      <c r="AN199" s="218"/>
      <c r="AO199" s="218"/>
      <c r="AP199" s="218"/>
      <c r="AQ199" s="218"/>
      <c r="AR199" s="219"/>
      <c r="AS199" s="219"/>
      <c r="AT199" s="219"/>
      <c r="AU199" s="219"/>
      <c r="AV199" s="219"/>
      <c r="AW199" s="219"/>
      <c r="AX199" s="374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9"/>
      <c r="P200" s="218"/>
      <c r="Q200" s="218"/>
      <c r="R200" s="218"/>
      <c r="S200" s="218"/>
      <c r="T200" s="218"/>
      <c r="U200" s="228"/>
      <c r="V200" s="285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18"/>
      <c r="AH200" s="218"/>
      <c r="AI200" s="218"/>
      <c r="AJ200" s="228"/>
      <c r="AK200" s="228"/>
      <c r="AL200" s="228"/>
      <c r="AM200" s="228"/>
      <c r="AN200" s="218"/>
      <c r="AO200" s="218"/>
      <c r="AP200" s="218"/>
      <c r="AQ200" s="218"/>
      <c r="AR200" s="219"/>
      <c r="AS200" s="219"/>
      <c r="AT200" s="219"/>
      <c r="AU200" s="219"/>
      <c r="AV200" s="219"/>
      <c r="AW200" s="219"/>
      <c r="AX200" s="374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9"/>
      <c r="P201" s="218"/>
      <c r="Q201" s="218"/>
      <c r="R201" s="218"/>
      <c r="S201" s="218"/>
      <c r="T201" s="218"/>
      <c r="U201" s="228"/>
      <c r="V201" s="285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18"/>
      <c r="AH201" s="218"/>
      <c r="AI201" s="218"/>
      <c r="AJ201" s="228"/>
      <c r="AK201" s="228"/>
      <c r="AL201" s="228"/>
      <c r="AM201" s="228"/>
      <c r="AN201" s="218"/>
      <c r="AO201" s="218"/>
      <c r="AP201" s="218"/>
      <c r="AQ201" s="218"/>
      <c r="AR201" s="219"/>
      <c r="AS201" s="219"/>
      <c r="AT201" s="219"/>
      <c r="AU201" s="219"/>
      <c r="AV201" s="219"/>
      <c r="AW201" s="219"/>
      <c r="AX201" s="374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9"/>
      <c r="P202" s="218"/>
      <c r="Q202" s="218"/>
      <c r="R202" s="218"/>
      <c r="S202" s="218"/>
      <c r="T202" s="218"/>
      <c r="U202" s="228"/>
      <c r="V202" s="285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18"/>
      <c r="AH202" s="218"/>
      <c r="AI202" s="218"/>
      <c r="AJ202" s="228"/>
      <c r="AK202" s="228"/>
      <c r="AL202" s="228"/>
      <c r="AM202" s="228"/>
      <c r="AN202" s="218"/>
      <c r="AO202" s="218"/>
      <c r="AP202" s="218"/>
      <c r="AQ202" s="218"/>
      <c r="AR202" s="219"/>
      <c r="AS202" s="219"/>
      <c r="AT202" s="219"/>
      <c r="AU202" s="219"/>
      <c r="AV202" s="219"/>
      <c r="AW202" s="219"/>
      <c r="AX202" s="374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9"/>
      <c r="P203" s="218"/>
      <c r="Q203" s="218"/>
      <c r="R203" s="218"/>
      <c r="S203" s="218"/>
      <c r="T203" s="218"/>
      <c r="U203" s="228"/>
      <c r="V203" s="285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18"/>
      <c r="AH203" s="218"/>
      <c r="AI203" s="218"/>
      <c r="AJ203" s="228"/>
      <c r="AK203" s="228"/>
      <c r="AL203" s="228"/>
      <c r="AM203" s="228"/>
      <c r="AN203" s="218"/>
      <c r="AO203" s="218"/>
      <c r="AP203" s="218"/>
      <c r="AQ203" s="218"/>
      <c r="AR203" s="219"/>
      <c r="AS203" s="219"/>
      <c r="AT203" s="219"/>
      <c r="AU203" s="219"/>
      <c r="AV203" s="219"/>
      <c r="AW203" s="219"/>
      <c r="AX203" s="374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9"/>
      <c r="P204" s="218"/>
      <c r="Q204" s="218"/>
      <c r="R204" s="218"/>
      <c r="S204" s="218"/>
      <c r="T204" s="218"/>
      <c r="U204" s="228"/>
      <c r="V204" s="285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18"/>
      <c r="AH204" s="218"/>
      <c r="AI204" s="218"/>
      <c r="AJ204" s="228"/>
      <c r="AK204" s="228"/>
      <c r="AL204" s="228"/>
      <c r="AM204" s="228"/>
      <c r="AN204" s="218"/>
      <c r="AO204" s="218"/>
      <c r="AP204" s="218"/>
      <c r="AQ204" s="218"/>
      <c r="AR204" s="219"/>
      <c r="AS204" s="219"/>
      <c r="AT204" s="219"/>
      <c r="AU204" s="219"/>
      <c r="AV204" s="219"/>
      <c r="AW204" s="219"/>
      <c r="AX204" s="374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9"/>
      <c r="P205" s="218"/>
      <c r="Q205" s="218"/>
      <c r="R205" s="218"/>
      <c r="S205" s="218"/>
      <c r="T205" s="218"/>
      <c r="U205" s="228"/>
      <c r="V205" s="285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18"/>
      <c r="AH205" s="218"/>
      <c r="AI205" s="218"/>
      <c r="AJ205" s="228"/>
      <c r="AK205" s="228"/>
      <c r="AL205" s="228"/>
      <c r="AM205" s="228"/>
      <c r="AN205" s="218"/>
      <c r="AO205" s="218"/>
      <c r="AP205" s="218"/>
      <c r="AQ205" s="218"/>
      <c r="AR205" s="219"/>
      <c r="AS205" s="219"/>
      <c r="AT205" s="219"/>
      <c r="AU205" s="219"/>
      <c r="AV205" s="219"/>
      <c r="AW205" s="219"/>
      <c r="AX205" s="374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9"/>
      <c r="P206" s="218"/>
      <c r="Q206" s="218"/>
      <c r="R206" s="218"/>
      <c r="S206" s="218"/>
      <c r="T206" s="218"/>
      <c r="U206" s="228"/>
      <c r="V206" s="285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18"/>
      <c r="AH206" s="218"/>
      <c r="AI206" s="218"/>
      <c r="AJ206" s="228"/>
      <c r="AK206" s="228"/>
      <c r="AL206" s="228"/>
      <c r="AM206" s="228"/>
      <c r="AN206" s="218"/>
      <c r="AO206" s="218"/>
      <c r="AP206" s="218"/>
      <c r="AQ206" s="218"/>
      <c r="AR206" s="219"/>
      <c r="AS206" s="219"/>
      <c r="AT206" s="219"/>
      <c r="AU206" s="219"/>
      <c r="AV206" s="219"/>
      <c r="AW206" s="219"/>
      <c r="AX206" s="374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9"/>
      <c r="P207" s="218"/>
      <c r="Q207" s="218"/>
      <c r="R207" s="218"/>
      <c r="S207" s="218"/>
      <c r="T207" s="218"/>
      <c r="U207" s="228"/>
      <c r="V207" s="285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18"/>
      <c r="AH207" s="218"/>
      <c r="AI207" s="218"/>
      <c r="AJ207" s="228"/>
      <c r="AK207" s="228"/>
      <c r="AL207" s="228"/>
      <c r="AM207" s="228"/>
      <c r="AN207" s="218"/>
      <c r="AO207" s="218"/>
      <c r="AP207" s="218"/>
      <c r="AQ207" s="218"/>
      <c r="AR207" s="219"/>
      <c r="AS207" s="219"/>
      <c r="AT207" s="219"/>
      <c r="AU207" s="219"/>
      <c r="AV207" s="219"/>
      <c r="AW207" s="219"/>
      <c r="AX207" s="374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9"/>
      <c r="P208" s="218"/>
      <c r="Q208" s="218"/>
      <c r="R208" s="218"/>
      <c r="S208" s="218"/>
      <c r="T208" s="218"/>
      <c r="U208" s="228"/>
      <c r="V208" s="285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18"/>
      <c r="AH208" s="218"/>
      <c r="AI208" s="218"/>
      <c r="AJ208" s="228"/>
      <c r="AK208" s="228"/>
      <c r="AL208" s="228"/>
      <c r="AM208" s="228"/>
      <c r="AN208" s="218"/>
      <c r="AO208" s="218"/>
      <c r="AP208" s="218"/>
      <c r="AQ208" s="218"/>
      <c r="AR208" s="219"/>
      <c r="AS208" s="219"/>
      <c r="AT208" s="219"/>
      <c r="AU208" s="219"/>
      <c r="AV208" s="219"/>
      <c r="AW208" s="219"/>
      <c r="AX208" s="374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9"/>
      <c r="P209" s="218"/>
      <c r="Q209" s="218"/>
      <c r="R209" s="218"/>
      <c r="S209" s="218"/>
      <c r="T209" s="218"/>
      <c r="U209" s="228"/>
      <c r="V209" s="285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18"/>
      <c r="AH209" s="218"/>
      <c r="AI209" s="218"/>
      <c r="AJ209" s="228"/>
      <c r="AK209" s="228"/>
      <c r="AL209" s="228"/>
      <c r="AM209" s="228"/>
      <c r="AN209" s="218"/>
      <c r="AO209" s="218"/>
      <c r="AP209" s="218"/>
      <c r="AQ209" s="218"/>
      <c r="AR209" s="219"/>
      <c r="AS209" s="219"/>
      <c r="AT209" s="219"/>
      <c r="AU209" s="219"/>
      <c r="AV209" s="219"/>
      <c r="AW209" s="219"/>
      <c r="AX209" s="374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9"/>
      <c r="P210" s="218"/>
      <c r="Q210" s="218"/>
      <c r="R210" s="218"/>
      <c r="S210" s="218"/>
      <c r="T210" s="218"/>
      <c r="U210" s="228"/>
      <c r="V210" s="285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18"/>
      <c r="AH210" s="218"/>
      <c r="AI210" s="218"/>
      <c r="AJ210" s="228"/>
      <c r="AK210" s="228"/>
      <c r="AL210" s="228"/>
      <c r="AM210" s="228"/>
      <c r="AN210" s="218"/>
      <c r="AO210" s="218"/>
      <c r="AP210" s="218"/>
      <c r="AQ210" s="218"/>
      <c r="AR210" s="219"/>
      <c r="AS210" s="219"/>
      <c r="AT210" s="219"/>
      <c r="AU210" s="219"/>
      <c r="AV210" s="219"/>
      <c r="AW210" s="219"/>
      <c r="AX210" s="374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9"/>
      <c r="P211" s="218"/>
      <c r="Q211" s="218"/>
      <c r="R211" s="218"/>
      <c r="S211" s="218"/>
      <c r="T211" s="218"/>
      <c r="U211" s="228"/>
      <c r="V211" s="285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18"/>
      <c r="AH211" s="218"/>
      <c r="AI211" s="218"/>
      <c r="AJ211" s="228"/>
      <c r="AK211" s="228"/>
      <c r="AL211" s="228"/>
      <c r="AM211" s="228"/>
      <c r="AN211" s="218"/>
      <c r="AO211" s="218"/>
      <c r="AP211" s="218"/>
      <c r="AQ211" s="218"/>
      <c r="AR211" s="219"/>
      <c r="AS211" s="219"/>
      <c r="AT211" s="219"/>
      <c r="AU211" s="219"/>
      <c r="AV211" s="219"/>
      <c r="AW211" s="219"/>
      <c r="AX211" s="374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9"/>
      <c r="P212" s="218"/>
      <c r="Q212" s="218"/>
      <c r="R212" s="218"/>
      <c r="S212" s="218"/>
      <c r="T212" s="218"/>
      <c r="U212" s="228"/>
      <c r="V212" s="285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18"/>
      <c r="AH212" s="218"/>
      <c r="AI212" s="218"/>
      <c r="AJ212" s="228"/>
      <c r="AK212" s="228"/>
      <c r="AL212" s="228"/>
      <c r="AM212" s="228"/>
      <c r="AN212" s="218"/>
      <c r="AO212" s="218"/>
      <c r="AP212" s="218"/>
      <c r="AQ212" s="218"/>
      <c r="AR212" s="219"/>
      <c r="AS212" s="219"/>
      <c r="AT212" s="219"/>
      <c r="AU212" s="219"/>
      <c r="AV212" s="219"/>
      <c r="AW212" s="219"/>
      <c r="AX212" s="374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9"/>
      <c r="P213" s="218"/>
      <c r="Q213" s="218"/>
      <c r="R213" s="218"/>
      <c r="S213" s="218"/>
      <c r="T213" s="218"/>
      <c r="U213" s="228"/>
      <c r="V213" s="285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18"/>
      <c r="AH213" s="218"/>
      <c r="AI213" s="218"/>
      <c r="AJ213" s="228"/>
      <c r="AK213" s="228"/>
      <c r="AL213" s="228"/>
      <c r="AM213" s="228"/>
      <c r="AN213" s="218"/>
      <c r="AO213" s="218"/>
      <c r="AP213" s="218"/>
      <c r="AQ213" s="218"/>
      <c r="AR213" s="219"/>
      <c r="AS213" s="219"/>
      <c r="AT213" s="219"/>
      <c r="AU213" s="219"/>
      <c r="AV213" s="219"/>
      <c r="AW213" s="219"/>
      <c r="AX213" s="374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9"/>
      <c r="P214" s="218"/>
      <c r="Q214" s="218"/>
      <c r="R214" s="218"/>
      <c r="S214" s="218"/>
      <c r="T214" s="218"/>
      <c r="U214" s="228"/>
      <c r="V214" s="285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18"/>
      <c r="AH214" s="218"/>
      <c r="AI214" s="218"/>
      <c r="AJ214" s="228"/>
      <c r="AK214" s="228"/>
      <c r="AL214" s="228"/>
      <c r="AM214" s="228"/>
      <c r="AN214" s="218"/>
      <c r="AO214" s="218"/>
      <c r="AP214" s="218"/>
      <c r="AQ214" s="218"/>
      <c r="AR214" s="219"/>
      <c r="AS214" s="219"/>
      <c r="AT214" s="219"/>
      <c r="AU214" s="219"/>
      <c r="AV214" s="219"/>
      <c r="AW214" s="219"/>
      <c r="AX214" s="374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9"/>
      <c r="P215" s="218"/>
      <c r="Q215" s="218"/>
      <c r="R215" s="218"/>
      <c r="S215" s="218"/>
      <c r="T215" s="218"/>
      <c r="U215" s="228"/>
      <c r="V215" s="285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18"/>
      <c r="AH215" s="218"/>
      <c r="AI215" s="218"/>
      <c r="AJ215" s="228"/>
      <c r="AK215" s="228"/>
      <c r="AL215" s="228"/>
      <c r="AM215" s="228"/>
      <c r="AN215" s="218"/>
      <c r="AO215" s="218"/>
      <c r="AP215" s="218"/>
      <c r="AQ215" s="218"/>
      <c r="AR215" s="219"/>
      <c r="AS215" s="219"/>
      <c r="AT215" s="219"/>
      <c r="AU215" s="219"/>
      <c r="AV215" s="219"/>
      <c r="AW215" s="219"/>
      <c r="AX215" s="374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9"/>
      <c r="P216" s="218"/>
      <c r="Q216" s="218"/>
      <c r="R216" s="218"/>
      <c r="S216" s="218"/>
      <c r="T216" s="218"/>
      <c r="U216" s="228"/>
      <c r="V216" s="285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18"/>
      <c r="AH216" s="218"/>
      <c r="AI216" s="218"/>
      <c r="AJ216" s="228"/>
      <c r="AK216" s="228"/>
      <c r="AL216" s="228"/>
      <c r="AM216" s="228"/>
      <c r="AN216" s="218"/>
      <c r="AO216" s="218"/>
      <c r="AP216" s="218"/>
      <c r="AQ216" s="218"/>
      <c r="AR216" s="219"/>
      <c r="AS216" s="219"/>
      <c r="AT216" s="219"/>
      <c r="AU216" s="219"/>
      <c r="AV216" s="219"/>
      <c r="AW216" s="219"/>
      <c r="AX216" s="374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9"/>
      <c r="P217" s="218"/>
      <c r="Q217" s="218"/>
      <c r="R217" s="218"/>
      <c r="S217" s="218"/>
      <c r="T217" s="218"/>
      <c r="U217" s="228"/>
      <c r="V217" s="285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18"/>
      <c r="AH217" s="218"/>
      <c r="AI217" s="218"/>
      <c r="AJ217" s="228"/>
      <c r="AK217" s="228"/>
      <c r="AL217" s="228"/>
      <c r="AM217" s="228"/>
      <c r="AN217" s="218"/>
      <c r="AO217" s="218"/>
      <c r="AP217" s="218"/>
      <c r="AQ217" s="218"/>
      <c r="AR217" s="219"/>
      <c r="AS217" s="219"/>
      <c r="AT217" s="219"/>
      <c r="AU217" s="219"/>
      <c r="AV217" s="219"/>
      <c r="AW217" s="219"/>
      <c r="AX217" s="374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9"/>
      <c r="P218" s="218"/>
      <c r="Q218" s="218"/>
      <c r="R218" s="218"/>
      <c r="S218" s="218"/>
      <c r="T218" s="218"/>
      <c r="U218" s="228"/>
      <c r="V218" s="285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18"/>
      <c r="AH218" s="218"/>
      <c r="AI218" s="218"/>
      <c r="AJ218" s="228"/>
      <c r="AK218" s="228"/>
      <c r="AL218" s="228"/>
      <c r="AM218" s="228"/>
      <c r="AN218" s="218"/>
      <c r="AO218" s="218"/>
      <c r="AP218" s="218"/>
      <c r="AQ218" s="218"/>
      <c r="AR218" s="219"/>
      <c r="AS218" s="219"/>
      <c r="AT218" s="219"/>
      <c r="AU218" s="219"/>
      <c r="AV218" s="219"/>
      <c r="AW218" s="219"/>
      <c r="AX218" s="374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9"/>
      <c r="P219" s="218"/>
      <c r="Q219" s="218"/>
      <c r="R219" s="218"/>
      <c r="S219" s="218"/>
      <c r="T219" s="218"/>
      <c r="U219" s="228"/>
      <c r="V219" s="285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18"/>
      <c r="AH219" s="218"/>
      <c r="AI219" s="218"/>
      <c r="AJ219" s="228"/>
      <c r="AK219" s="228"/>
      <c r="AL219" s="228"/>
      <c r="AM219" s="228"/>
      <c r="AN219" s="218"/>
      <c r="AO219" s="218"/>
      <c r="AP219" s="218"/>
      <c r="AQ219" s="218"/>
      <c r="AR219" s="219"/>
      <c r="AS219" s="219"/>
      <c r="AT219" s="219"/>
      <c r="AU219" s="219"/>
      <c r="AV219" s="219"/>
      <c r="AW219" s="219"/>
      <c r="AX219" s="374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9"/>
      <c r="P220" s="218"/>
      <c r="Q220" s="218"/>
      <c r="R220" s="218"/>
      <c r="S220" s="218"/>
      <c r="T220" s="218"/>
      <c r="U220" s="228"/>
      <c r="V220" s="285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18"/>
      <c r="AH220" s="218"/>
      <c r="AI220" s="218"/>
      <c r="AJ220" s="228"/>
      <c r="AK220" s="228"/>
      <c r="AL220" s="228"/>
      <c r="AM220" s="228"/>
      <c r="AN220" s="218"/>
      <c r="AO220" s="218"/>
      <c r="AP220" s="218"/>
      <c r="AQ220" s="218"/>
      <c r="AR220" s="219"/>
      <c r="AS220" s="219"/>
      <c r="AT220" s="219"/>
      <c r="AU220" s="219"/>
      <c r="AV220" s="219"/>
      <c r="AW220" s="219"/>
      <c r="AX220" s="374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9"/>
      <c r="P221" s="218"/>
      <c r="Q221" s="218"/>
      <c r="R221" s="218"/>
      <c r="S221" s="218"/>
      <c r="T221" s="218"/>
      <c r="U221" s="228"/>
      <c r="V221" s="285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18"/>
      <c r="AH221" s="218"/>
      <c r="AI221" s="218"/>
      <c r="AJ221" s="228"/>
      <c r="AK221" s="228"/>
      <c r="AL221" s="228"/>
      <c r="AM221" s="228"/>
      <c r="AN221" s="218"/>
      <c r="AO221" s="218"/>
      <c r="AP221" s="218"/>
      <c r="AQ221" s="218"/>
      <c r="AR221" s="219"/>
      <c r="AS221" s="219"/>
      <c r="AT221" s="219"/>
      <c r="AU221" s="219"/>
      <c r="AV221" s="219"/>
      <c r="AW221" s="219"/>
      <c r="AX221" s="374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9"/>
      <c r="P222" s="218"/>
      <c r="Q222" s="218"/>
      <c r="R222" s="218"/>
      <c r="S222" s="218"/>
      <c r="T222" s="218"/>
      <c r="U222" s="228"/>
      <c r="V222" s="285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18"/>
      <c r="AH222" s="218"/>
      <c r="AI222" s="218"/>
      <c r="AJ222" s="228"/>
      <c r="AK222" s="228"/>
      <c r="AL222" s="228"/>
      <c r="AM222" s="228"/>
      <c r="AN222" s="218"/>
      <c r="AO222" s="218"/>
      <c r="AP222" s="218"/>
      <c r="AQ222" s="218"/>
      <c r="AR222" s="219"/>
      <c r="AS222" s="219"/>
      <c r="AT222" s="219"/>
      <c r="AU222" s="219"/>
      <c r="AV222" s="219"/>
      <c r="AW222" s="219"/>
      <c r="AX222" s="374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9"/>
      <c r="P223" s="218"/>
      <c r="Q223" s="218"/>
      <c r="R223" s="218"/>
      <c r="S223" s="218"/>
      <c r="T223" s="218"/>
      <c r="U223" s="228"/>
      <c r="V223" s="285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18"/>
      <c r="AH223" s="218"/>
      <c r="AI223" s="218"/>
      <c r="AJ223" s="228"/>
      <c r="AK223" s="228"/>
      <c r="AL223" s="228"/>
      <c r="AM223" s="228"/>
      <c r="AN223" s="218"/>
      <c r="AO223" s="218"/>
      <c r="AP223" s="218"/>
      <c r="AQ223" s="218"/>
      <c r="AR223" s="219"/>
      <c r="AS223" s="219"/>
      <c r="AT223" s="219"/>
      <c r="AU223" s="219"/>
      <c r="AV223" s="219"/>
      <c r="AW223" s="219"/>
      <c r="AX223" s="374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9"/>
      <c r="P224" s="218"/>
      <c r="Q224" s="218"/>
      <c r="R224" s="218"/>
      <c r="S224" s="218"/>
      <c r="T224" s="218"/>
      <c r="U224" s="228"/>
      <c r="V224" s="285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18"/>
      <c r="AH224" s="218"/>
      <c r="AI224" s="218"/>
      <c r="AJ224" s="228"/>
      <c r="AK224" s="228"/>
      <c r="AL224" s="228"/>
      <c r="AM224" s="228"/>
      <c r="AN224" s="218"/>
      <c r="AO224" s="218"/>
      <c r="AP224" s="218"/>
      <c r="AQ224" s="218"/>
      <c r="AR224" s="219"/>
      <c r="AS224" s="219"/>
      <c r="AT224" s="219"/>
      <c r="AU224" s="219"/>
      <c r="AV224" s="219"/>
      <c r="AW224" s="219"/>
      <c r="AX224" s="374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9"/>
      <c r="P225" s="218"/>
      <c r="Q225" s="218"/>
      <c r="R225" s="218"/>
      <c r="S225" s="218"/>
      <c r="T225" s="218"/>
      <c r="U225" s="228"/>
      <c r="V225" s="285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18"/>
      <c r="AH225" s="218"/>
      <c r="AI225" s="218"/>
      <c r="AJ225" s="228"/>
      <c r="AK225" s="228"/>
      <c r="AL225" s="228"/>
      <c r="AM225" s="228"/>
      <c r="AN225" s="218"/>
      <c r="AO225" s="218"/>
      <c r="AP225" s="218"/>
      <c r="AQ225" s="218"/>
      <c r="AR225" s="219"/>
      <c r="AS225" s="219"/>
      <c r="AT225" s="219"/>
      <c r="AU225" s="219"/>
      <c r="AV225" s="219"/>
      <c r="AW225" s="219"/>
      <c r="AX225" s="374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9"/>
      <c r="P226" s="218"/>
      <c r="Q226" s="218"/>
      <c r="R226" s="218"/>
      <c r="S226" s="218"/>
      <c r="T226" s="218"/>
      <c r="U226" s="228"/>
      <c r="V226" s="285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18"/>
      <c r="AH226" s="218"/>
      <c r="AI226" s="218"/>
      <c r="AJ226" s="228"/>
      <c r="AK226" s="228"/>
      <c r="AL226" s="228"/>
      <c r="AM226" s="228"/>
      <c r="AN226" s="218"/>
      <c r="AO226" s="218"/>
      <c r="AP226" s="218"/>
      <c r="AQ226" s="218"/>
      <c r="AR226" s="219"/>
      <c r="AS226" s="219"/>
      <c r="AT226" s="219"/>
      <c r="AU226" s="219"/>
      <c r="AV226" s="219"/>
      <c r="AW226" s="219"/>
      <c r="AX226" s="374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9"/>
      <c r="P227" s="218"/>
      <c r="Q227" s="218"/>
      <c r="R227" s="218"/>
      <c r="S227" s="218"/>
      <c r="T227" s="218"/>
      <c r="U227" s="228"/>
      <c r="V227" s="285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18"/>
      <c r="AH227" s="218"/>
      <c r="AI227" s="218"/>
      <c r="AJ227" s="228"/>
      <c r="AK227" s="228"/>
      <c r="AL227" s="228"/>
      <c r="AM227" s="228"/>
      <c r="AN227" s="218"/>
      <c r="AO227" s="218"/>
      <c r="AP227" s="218"/>
      <c r="AQ227" s="218"/>
      <c r="AR227" s="219"/>
      <c r="AS227" s="219"/>
      <c r="AT227" s="219"/>
      <c r="AU227" s="219"/>
      <c r="AV227" s="219"/>
      <c r="AW227" s="219"/>
      <c r="AX227" s="374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9"/>
      <c r="P228" s="218"/>
      <c r="Q228" s="218"/>
      <c r="R228" s="218"/>
      <c r="S228" s="218"/>
      <c r="T228" s="218"/>
      <c r="U228" s="228"/>
      <c r="V228" s="285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18"/>
      <c r="AH228" s="218"/>
      <c r="AI228" s="218"/>
      <c r="AJ228" s="228"/>
      <c r="AK228" s="228"/>
      <c r="AL228" s="228"/>
      <c r="AM228" s="228"/>
      <c r="AN228" s="218"/>
      <c r="AO228" s="218"/>
      <c r="AP228" s="218"/>
      <c r="AQ228" s="218"/>
      <c r="AR228" s="219"/>
      <c r="AS228" s="219"/>
      <c r="AT228" s="219"/>
      <c r="AU228" s="219"/>
      <c r="AV228" s="219"/>
      <c r="AW228" s="219"/>
      <c r="AX228" s="374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9"/>
      <c r="P229" s="218"/>
      <c r="Q229" s="218"/>
      <c r="R229" s="218"/>
      <c r="S229" s="218"/>
      <c r="T229" s="218"/>
      <c r="U229" s="228"/>
      <c r="V229" s="285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18"/>
      <c r="AH229" s="218"/>
      <c r="AI229" s="218"/>
      <c r="AJ229" s="228"/>
      <c r="AK229" s="228"/>
      <c r="AL229" s="228"/>
      <c r="AM229" s="228"/>
      <c r="AN229" s="218"/>
      <c r="AO229" s="218"/>
      <c r="AP229" s="218"/>
      <c r="AQ229" s="218"/>
      <c r="AR229" s="219"/>
      <c r="AS229" s="219"/>
      <c r="AT229" s="219"/>
      <c r="AU229" s="219"/>
      <c r="AV229" s="219"/>
      <c r="AW229" s="219"/>
      <c r="AX229" s="374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9"/>
      <c r="P230" s="218"/>
      <c r="Q230" s="218"/>
      <c r="R230" s="218"/>
      <c r="S230" s="218"/>
      <c r="T230" s="218"/>
      <c r="U230" s="228"/>
      <c r="V230" s="285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18"/>
      <c r="AH230" s="218"/>
      <c r="AI230" s="218"/>
      <c r="AJ230" s="228"/>
      <c r="AK230" s="228"/>
      <c r="AL230" s="228"/>
      <c r="AM230" s="228"/>
      <c r="AN230" s="218"/>
      <c r="AO230" s="218"/>
      <c r="AP230" s="218"/>
      <c r="AQ230" s="218"/>
      <c r="AR230" s="219"/>
      <c r="AS230" s="219"/>
      <c r="AT230" s="219"/>
      <c r="AU230" s="219"/>
      <c r="AV230" s="219"/>
      <c r="AW230" s="219"/>
      <c r="AX230" s="374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9"/>
      <c r="P231" s="218"/>
      <c r="Q231" s="218"/>
      <c r="R231" s="218"/>
      <c r="S231" s="218"/>
      <c r="T231" s="218"/>
      <c r="U231" s="228"/>
      <c r="V231" s="285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18"/>
      <c r="AH231" s="218"/>
      <c r="AI231" s="218"/>
      <c r="AJ231" s="228"/>
      <c r="AK231" s="228"/>
      <c r="AL231" s="228"/>
      <c r="AM231" s="228"/>
      <c r="AN231" s="218"/>
      <c r="AO231" s="218"/>
      <c r="AP231" s="218"/>
      <c r="AQ231" s="218"/>
      <c r="AR231" s="219"/>
      <c r="AS231" s="219"/>
      <c r="AT231" s="219"/>
      <c r="AU231" s="219"/>
      <c r="AV231" s="219"/>
      <c r="AW231" s="219"/>
      <c r="AX231" s="374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9"/>
      <c r="P232" s="218"/>
      <c r="Q232" s="218"/>
      <c r="R232" s="218"/>
      <c r="S232" s="218"/>
      <c r="T232" s="218"/>
      <c r="U232" s="228"/>
      <c r="V232" s="285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18"/>
      <c r="AH232" s="218"/>
      <c r="AI232" s="218"/>
      <c r="AJ232" s="228"/>
      <c r="AK232" s="228"/>
      <c r="AL232" s="228"/>
      <c r="AM232" s="228"/>
      <c r="AN232" s="218"/>
      <c r="AO232" s="218"/>
      <c r="AP232" s="218"/>
      <c r="AQ232" s="218"/>
      <c r="AR232" s="219"/>
      <c r="AS232" s="219"/>
      <c r="AT232" s="219"/>
      <c r="AU232" s="219"/>
      <c r="AV232" s="219"/>
      <c r="AW232" s="219"/>
      <c r="AX232" s="374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9"/>
      <c r="P233" s="218"/>
      <c r="Q233" s="218"/>
      <c r="R233" s="218"/>
      <c r="S233" s="218"/>
      <c r="T233" s="218"/>
      <c r="U233" s="228"/>
      <c r="V233" s="285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18"/>
      <c r="AH233" s="218"/>
      <c r="AI233" s="218"/>
      <c r="AJ233" s="228"/>
      <c r="AK233" s="228"/>
      <c r="AL233" s="228"/>
      <c r="AM233" s="228"/>
      <c r="AN233" s="218"/>
      <c r="AO233" s="218"/>
      <c r="AP233" s="218"/>
      <c r="AQ233" s="218"/>
      <c r="AR233" s="219"/>
      <c r="AS233" s="219"/>
      <c r="AT233" s="219"/>
      <c r="AU233" s="219"/>
      <c r="AV233" s="219"/>
      <c r="AW233" s="219"/>
      <c r="AX233" s="374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9"/>
      <c r="P234" s="218"/>
      <c r="Q234" s="218"/>
      <c r="R234" s="218"/>
      <c r="S234" s="218"/>
      <c r="T234" s="218"/>
      <c r="U234" s="228"/>
      <c r="V234" s="285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18"/>
      <c r="AH234" s="218"/>
      <c r="AI234" s="218"/>
      <c r="AJ234" s="228"/>
      <c r="AK234" s="228"/>
      <c r="AL234" s="228"/>
      <c r="AM234" s="228"/>
      <c r="AN234" s="218"/>
      <c r="AO234" s="218"/>
      <c r="AP234" s="218"/>
      <c r="AQ234" s="218"/>
      <c r="AR234" s="219"/>
      <c r="AS234" s="219"/>
      <c r="AT234" s="219"/>
      <c r="AU234" s="219"/>
      <c r="AV234" s="219"/>
      <c r="AW234" s="219"/>
      <c r="AX234" s="374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9"/>
      <c r="P235" s="218"/>
      <c r="Q235" s="218"/>
      <c r="R235" s="218"/>
      <c r="S235" s="218"/>
      <c r="T235" s="218"/>
      <c r="U235" s="228"/>
      <c r="V235" s="285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18"/>
      <c r="AH235" s="218"/>
      <c r="AI235" s="218"/>
      <c r="AJ235" s="228"/>
      <c r="AK235" s="228"/>
      <c r="AL235" s="228"/>
      <c r="AM235" s="228"/>
      <c r="AN235" s="218"/>
      <c r="AO235" s="218"/>
      <c r="AP235" s="218"/>
      <c r="AQ235" s="218"/>
      <c r="AR235" s="219"/>
      <c r="AS235" s="219"/>
      <c r="AT235" s="219"/>
      <c r="AU235" s="219"/>
      <c r="AV235" s="219"/>
      <c r="AW235" s="219"/>
      <c r="AX235" s="374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9"/>
      <c r="P236" s="218"/>
      <c r="Q236" s="218"/>
      <c r="R236" s="218"/>
      <c r="S236" s="218"/>
      <c r="T236" s="218"/>
      <c r="U236" s="228"/>
      <c r="V236" s="285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18"/>
      <c r="AH236" s="218"/>
      <c r="AI236" s="218"/>
      <c r="AJ236" s="228"/>
      <c r="AK236" s="228"/>
      <c r="AL236" s="228"/>
      <c r="AM236" s="228"/>
      <c r="AN236" s="218"/>
      <c r="AO236" s="218"/>
      <c r="AP236" s="218"/>
      <c r="AQ236" s="218"/>
      <c r="AR236" s="219"/>
      <c r="AS236" s="219"/>
      <c r="AT236" s="219"/>
      <c r="AU236" s="219"/>
      <c r="AV236" s="219"/>
      <c r="AW236" s="219"/>
      <c r="AX236" s="374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9"/>
      <c r="P237" s="218"/>
      <c r="Q237" s="218"/>
      <c r="R237" s="218"/>
      <c r="S237" s="218"/>
      <c r="T237" s="218"/>
      <c r="U237" s="228"/>
      <c r="V237" s="285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18"/>
      <c r="AH237" s="218"/>
      <c r="AI237" s="218"/>
      <c r="AJ237" s="228"/>
      <c r="AK237" s="228"/>
      <c r="AL237" s="228"/>
      <c r="AM237" s="228"/>
      <c r="AN237" s="218"/>
      <c r="AO237" s="218"/>
      <c r="AP237" s="218"/>
      <c r="AQ237" s="218"/>
      <c r="AR237" s="219"/>
      <c r="AS237" s="219"/>
      <c r="AT237" s="219"/>
      <c r="AU237" s="219"/>
      <c r="AV237" s="219"/>
      <c r="AW237" s="219"/>
      <c r="AX237" s="374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9"/>
      <c r="P238" s="218"/>
      <c r="Q238" s="218"/>
      <c r="R238" s="218"/>
      <c r="S238" s="218"/>
      <c r="T238" s="218"/>
      <c r="U238" s="228"/>
      <c r="V238" s="285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18"/>
      <c r="AH238" s="218"/>
      <c r="AI238" s="218"/>
      <c r="AJ238" s="228"/>
      <c r="AK238" s="228"/>
      <c r="AL238" s="228"/>
      <c r="AM238" s="228"/>
      <c r="AN238" s="218"/>
      <c r="AO238" s="218"/>
      <c r="AP238" s="218"/>
      <c r="AQ238" s="218"/>
      <c r="AR238" s="219"/>
      <c r="AS238" s="219"/>
      <c r="AT238" s="219"/>
      <c r="AU238" s="219"/>
      <c r="AV238" s="219"/>
      <c r="AW238" s="219"/>
      <c r="AX238" s="374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9"/>
      <c r="P239" s="218"/>
      <c r="Q239" s="218"/>
      <c r="R239" s="218"/>
      <c r="S239" s="218"/>
      <c r="T239" s="218"/>
      <c r="U239" s="228"/>
      <c r="V239" s="285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18"/>
      <c r="AH239" s="218"/>
      <c r="AI239" s="218"/>
      <c r="AJ239" s="228"/>
      <c r="AK239" s="228"/>
      <c r="AL239" s="228"/>
      <c r="AM239" s="228"/>
      <c r="AN239" s="218"/>
      <c r="AO239" s="218"/>
      <c r="AP239" s="218"/>
      <c r="AQ239" s="218"/>
      <c r="AR239" s="219"/>
      <c r="AS239" s="219"/>
      <c r="AT239" s="219"/>
      <c r="AU239" s="219"/>
      <c r="AV239" s="219"/>
      <c r="AW239" s="219"/>
      <c r="AX239" s="374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9"/>
      <c r="P240" s="218"/>
      <c r="Q240" s="218"/>
      <c r="R240" s="218"/>
      <c r="S240" s="218"/>
      <c r="T240" s="218"/>
      <c r="U240" s="228"/>
      <c r="V240" s="285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18"/>
      <c r="AH240" s="218"/>
      <c r="AI240" s="218"/>
      <c r="AJ240" s="228"/>
      <c r="AK240" s="228"/>
      <c r="AL240" s="228"/>
      <c r="AM240" s="228"/>
      <c r="AN240" s="218"/>
      <c r="AO240" s="218"/>
      <c r="AP240" s="218"/>
      <c r="AQ240" s="218"/>
      <c r="AR240" s="219"/>
      <c r="AS240" s="219"/>
      <c r="AT240" s="219"/>
      <c r="AU240" s="219"/>
      <c r="AV240" s="219"/>
      <c r="AW240" s="219"/>
      <c r="AX240" s="374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9"/>
      <c r="P241" s="218"/>
      <c r="Q241" s="218"/>
      <c r="R241" s="218"/>
      <c r="S241" s="218"/>
      <c r="T241" s="218"/>
      <c r="U241" s="228"/>
      <c r="V241" s="285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18"/>
      <c r="AH241" s="218"/>
      <c r="AI241" s="218"/>
      <c r="AJ241" s="228"/>
      <c r="AK241" s="228"/>
      <c r="AL241" s="228"/>
      <c r="AM241" s="228"/>
      <c r="AN241" s="218"/>
      <c r="AO241" s="218"/>
      <c r="AP241" s="218"/>
      <c r="AQ241" s="218"/>
      <c r="AR241" s="219"/>
      <c r="AS241" s="219"/>
      <c r="AT241" s="219"/>
      <c r="AU241" s="219"/>
      <c r="AV241" s="219"/>
      <c r="AW241" s="219"/>
      <c r="AX241" s="374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9"/>
      <c r="P242" s="218"/>
      <c r="Q242" s="218"/>
      <c r="R242" s="218"/>
      <c r="S242" s="218"/>
      <c r="T242" s="218"/>
      <c r="U242" s="228"/>
      <c r="V242" s="285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18"/>
      <c r="AH242" s="218"/>
      <c r="AI242" s="218"/>
      <c r="AJ242" s="228"/>
      <c r="AK242" s="228"/>
      <c r="AL242" s="228"/>
      <c r="AM242" s="228"/>
      <c r="AN242" s="218"/>
      <c r="AO242" s="218"/>
      <c r="AP242" s="218"/>
      <c r="AQ242" s="218"/>
      <c r="AR242" s="219"/>
      <c r="AS242" s="219"/>
      <c r="AT242" s="219"/>
      <c r="AU242" s="219"/>
      <c r="AV242" s="219"/>
      <c r="AW242" s="219"/>
      <c r="AX242" s="374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9"/>
      <c r="P243" s="218"/>
      <c r="Q243" s="218"/>
      <c r="R243" s="218"/>
      <c r="S243" s="218"/>
      <c r="T243" s="218"/>
      <c r="U243" s="228"/>
      <c r="V243" s="285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18"/>
      <c r="AH243" s="218"/>
      <c r="AI243" s="218"/>
      <c r="AJ243" s="228"/>
      <c r="AK243" s="228"/>
      <c r="AL243" s="228"/>
      <c r="AM243" s="228"/>
      <c r="AN243" s="218"/>
      <c r="AO243" s="218"/>
      <c r="AP243" s="218"/>
      <c r="AQ243" s="218"/>
      <c r="AR243" s="219"/>
      <c r="AS243" s="219"/>
      <c r="AT243" s="219"/>
      <c r="AU243" s="219"/>
      <c r="AV243" s="219"/>
      <c r="AW243" s="219"/>
      <c r="AX243" s="374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9"/>
      <c r="P244" s="218"/>
      <c r="Q244" s="218"/>
      <c r="R244" s="218"/>
      <c r="S244" s="218"/>
      <c r="T244" s="218"/>
      <c r="U244" s="228"/>
      <c r="V244" s="285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18"/>
      <c r="AH244" s="218"/>
      <c r="AI244" s="218"/>
      <c r="AJ244" s="228"/>
      <c r="AK244" s="228"/>
      <c r="AL244" s="228"/>
      <c r="AM244" s="228"/>
      <c r="AN244" s="218"/>
      <c r="AO244" s="218"/>
      <c r="AP244" s="218"/>
      <c r="AQ244" s="218"/>
      <c r="AR244" s="219"/>
      <c r="AS244" s="219"/>
      <c r="AT244" s="219"/>
      <c r="AU244" s="219"/>
      <c r="AV244" s="219"/>
      <c r="AW244" s="219"/>
      <c r="AX244" s="374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9"/>
      <c r="P245" s="218"/>
      <c r="Q245" s="218"/>
      <c r="R245" s="218"/>
      <c r="S245" s="218"/>
      <c r="T245" s="218"/>
      <c r="U245" s="228"/>
      <c r="V245" s="285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18"/>
      <c r="AH245" s="218"/>
      <c r="AI245" s="218"/>
      <c r="AJ245" s="228"/>
      <c r="AK245" s="228"/>
      <c r="AL245" s="228"/>
      <c r="AM245" s="228"/>
      <c r="AN245" s="218"/>
      <c r="AO245" s="218"/>
      <c r="AP245" s="218"/>
      <c r="AQ245" s="218"/>
      <c r="AR245" s="219"/>
      <c r="AS245" s="219"/>
      <c r="AT245" s="219"/>
      <c r="AU245" s="219"/>
      <c r="AV245" s="219"/>
      <c r="AW245" s="219"/>
      <c r="AX245" s="374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9"/>
      <c r="P246" s="218"/>
      <c r="Q246" s="218"/>
      <c r="R246" s="218"/>
      <c r="S246" s="218"/>
      <c r="T246" s="218"/>
      <c r="U246" s="228"/>
      <c r="V246" s="285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18"/>
      <c r="AH246" s="218"/>
      <c r="AI246" s="218"/>
      <c r="AJ246" s="228"/>
      <c r="AK246" s="228"/>
      <c r="AL246" s="228"/>
      <c r="AM246" s="228"/>
      <c r="AN246" s="218"/>
      <c r="AO246" s="218"/>
      <c r="AP246" s="218"/>
      <c r="AQ246" s="218"/>
      <c r="AR246" s="219"/>
      <c r="AS246" s="219"/>
      <c r="AT246" s="219"/>
      <c r="AU246" s="219"/>
      <c r="AV246" s="219"/>
      <c r="AW246" s="219"/>
      <c r="AX246" s="374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9"/>
      <c r="P247" s="218"/>
      <c r="Q247" s="218"/>
      <c r="R247" s="218"/>
      <c r="S247" s="218"/>
      <c r="T247" s="218"/>
      <c r="U247" s="228"/>
      <c r="V247" s="285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18"/>
      <c r="AH247" s="218"/>
      <c r="AI247" s="218"/>
      <c r="AJ247" s="228"/>
      <c r="AK247" s="228"/>
      <c r="AL247" s="228"/>
      <c r="AM247" s="228"/>
      <c r="AN247" s="218"/>
      <c r="AO247" s="218"/>
      <c r="AP247" s="218"/>
      <c r="AQ247" s="218"/>
      <c r="AR247" s="219"/>
      <c r="AS247" s="219"/>
      <c r="AT247" s="219"/>
      <c r="AU247" s="219"/>
      <c r="AV247" s="219"/>
      <c r="AW247" s="219"/>
      <c r="AX247" s="374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9"/>
      <c r="P248" s="218"/>
      <c r="Q248" s="218"/>
      <c r="R248" s="218"/>
      <c r="S248" s="218"/>
      <c r="T248" s="218"/>
      <c r="U248" s="228"/>
      <c r="V248" s="285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18"/>
      <c r="AH248" s="218"/>
      <c r="AI248" s="218"/>
      <c r="AJ248" s="228"/>
      <c r="AK248" s="228"/>
      <c r="AL248" s="228"/>
      <c r="AM248" s="228"/>
      <c r="AN248" s="218"/>
      <c r="AO248" s="218"/>
      <c r="AP248" s="218"/>
      <c r="AQ248" s="218"/>
      <c r="AR248" s="219"/>
      <c r="AS248" s="219"/>
      <c r="AT248" s="219"/>
      <c r="AU248" s="219"/>
      <c r="AV248" s="219"/>
      <c r="AW248" s="219"/>
      <c r="AX248" s="374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9"/>
      <c r="P249" s="218"/>
      <c r="Q249" s="218"/>
      <c r="R249" s="218"/>
      <c r="S249" s="218"/>
      <c r="T249" s="218"/>
      <c r="U249" s="228"/>
      <c r="V249" s="285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18"/>
      <c r="AH249" s="218"/>
      <c r="AI249" s="218"/>
      <c r="AJ249" s="228"/>
      <c r="AK249" s="228"/>
      <c r="AL249" s="228"/>
      <c r="AM249" s="228"/>
      <c r="AN249" s="218"/>
      <c r="AO249" s="218"/>
      <c r="AP249" s="218"/>
      <c r="AQ249" s="218"/>
      <c r="AR249" s="219"/>
      <c r="AS249" s="219"/>
      <c r="AT249" s="219"/>
      <c r="AU249" s="219"/>
      <c r="AV249" s="219"/>
      <c r="AW249" s="219"/>
      <c r="AX249" s="374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9"/>
      <c r="P250" s="218"/>
      <c r="Q250" s="218"/>
      <c r="R250" s="218"/>
      <c r="S250" s="218"/>
      <c r="T250" s="218"/>
      <c r="U250" s="228"/>
      <c r="V250" s="285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18"/>
      <c r="AH250" s="218"/>
      <c r="AI250" s="218"/>
      <c r="AJ250" s="228"/>
      <c r="AK250" s="228"/>
      <c r="AL250" s="228"/>
      <c r="AM250" s="228"/>
      <c r="AN250" s="218"/>
      <c r="AO250" s="218"/>
      <c r="AP250" s="218"/>
      <c r="AQ250" s="218"/>
      <c r="AR250" s="219"/>
      <c r="AS250" s="219"/>
      <c r="AT250" s="219"/>
      <c r="AU250" s="219"/>
      <c r="AV250" s="219"/>
      <c r="AW250" s="219"/>
      <c r="AX250" s="374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9"/>
      <c r="P251" s="218"/>
      <c r="Q251" s="218"/>
      <c r="R251" s="218"/>
      <c r="S251" s="218"/>
      <c r="T251" s="218"/>
      <c r="U251" s="228"/>
      <c r="V251" s="285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18"/>
      <c r="AH251" s="218"/>
      <c r="AI251" s="218"/>
      <c r="AJ251" s="228"/>
      <c r="AK251" s="228"/>
      <c r="AL251" s="228"/>
      <c r="AM251" s="228"/>
      <c r="AN251" s="218"/>
      <c r="AO251" s="218"/>
      <c r="AP251" s="218"/>
      <c r="AQ251" s="218"/>
      <c r="AR251" s="219"/>
      <c r="AS251" s="219"/>
      <c r="AT251" s="219"/>
      <c r="AU251" s="219"/>
      <c r="AV251" s="219"/>
      <c r="AW251" s="219"/>
      <c r="AX251" s="374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9"/>
      <c r="P252" s="218"/>
      <c r="Q252" s="218"/>
      <c r="R252" s="218"/>
      <c r="S252" s="218"/>
      <c r="T252" s="218"/>
      <c r="U252" s="228"/>
      <c r="V252" s="285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18"/>
      <c r="AH252" s="218"/>
      <c r="AI252" s="218"/>
      <c r="AJ252" s="228"/>
      <c r="AK252" s="228"/>
      <c r="AL252" s="228"/>
      <c r="AM252" s="228"/>
      <c r="AN252" s="218"/>
      <c r="AO252" s="218"/>
      <c r="AP252" s="218"/>
      <c r="AQ252" s="218"/>
      <c r="AR252" s="219"/>
      <c r="AS252" s="219"/>
      <c r="AT252" s="219"/>
      <c r="AU252" s="219"/>
      <c r="AV252" s="219"/>
      <c r="AW252" s="219"/>
      <c r="AX252" s="374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9"/>
      <c r="P253" s="218"/>
      <c r="Q253" s="218"/>
      <c r="R253" s="218"/>
      <c r="S253" s="218"/>
      <c r="T253" s="218"/>
      <c r="U253" s="228"/>
      <c r="V253" s="285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18"/>
      <c r="AH253" s="218"/>
      <c r="AI253" s="218"/>
      <c r="AJ253" s="228"/>
      <c r="AK253" s="228"/>
      <c r="AL253" s="228"/>
      <c r="AM253" s="228"/>
      <c r="AN253" s="218"/>
      <c r="AO253" s="218"/>
      <c r="AP253" s="218"/>
      <c r="AQ253" s="218"/>
      <c r="AR253" s="219"/>
      <c r="AS253" s="219"/>
      <c r="AT253" s="219"/>
      <c r="AU253" s="219"/>
      <c r="AV253" s="219"/>
      <c r="AW253" s="219"/>
      <c r="AX253" s="374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9"/>
      <c r="P254" s="218"/>
      <c r="Q254" s="218"/>
      <c r="R254" s="218"/>
      <c r="S254" s="218"/>
      <c r="T254" s="218"/>
      <c r="U254" s="228"/>
      <c r="V254" s="285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18"/>
      <c r="AH254" s="218"/>
      <c r="AI254" s="218"/>
      <c r="AJ254" s="228"/>
      <c r="AK254" s="228"/>
      <c r="AL254" s="228"/>
      <c r="AM254" s="228"/>
      <c r="AN254" s="218"/>
      <c r="AO254" s="218"/>
      <c r="AP254" s="218"/>
      <c r="AQ254" s="218"/>
      <c r="AR254" s="219"/>
      <c r="AS254" s="219"/>
      <c r="AT254" s="219"/>
      <c r="AU254" s="219"/>
      <c r="AV254" s="219"/>
      <c r="AW254" s="219"/>
      <c r="AX254" s="374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9"/>
      <c r="P255" s="218"/>
      <c r="Q255" s="218"/>
      <c r="R255" s="218"/>
      <c r="S255" s="218"/>
      <c r="T255" s="218"/>
      <c r="U255" s="228"/>
      <c r="V255" s="285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18"/>
      <c r="AH255" s="218"/>
      <c r="AI255" s="218"/>
      <c r="AJ255" s="228"/>
      <c r="AK255" s="228"/>
      <c r="AL255" s="228"/>
      <c r="AM255" s="228"/>
      <c r="AN255" s="218"/>
      <c r="AO255" s="218"/>
      <c r="AP255" s="218"/>
      <c r="AQ255" s="218"/>
      <c r="AR255" s="219"/>
      <c r="AS255" s="219"/>
      <c r="AT255" s="219"/>
      <c r="AU255" s="219"/>
      <c r="AV255" s="219"/>
      <c r="AW255" s="219"/>
      <c r="AX255" s="374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9"/>
      <c r="P256" s="218"/>
      <c r="Q256" s="218"/>
      <c r="R256" s="218"/>
      <c r="S256" s="218"/>
      <c r="T256" s="218"/>
      <c r="U256" s="228"/>
      <c r="V256" s="285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18"/>
      <c r="AH256" s="218"/>
      <c r="AI256" s="218"/>
      <c r="AJ256" s="228"/>
      <c r="AK256" s="228"/>
      <c r="AL256" s="228"/>
      <c r="AM256" s="228"/>
      <c r="AN256" s="218"/>
      <c r="AO256" s="218"/>
      <c r="AP256" s="218"/>
      <c r="AQ256" s="218"/>
      <c r="AR256" s="219"/>
      <c r="AS256" s="219"/>
      <c r="AT256" s="219"/>
      <c r="AU256" s="219"/>
      <c r="AV256" s="219"/>
      <c r="AW256" s="219"/>
      <c r="AX256" s="374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9"/>
      <c r="P257" s="218"/>
      <c r="Q257" s="218"/>
      <c r="R257" s="218"/>
      <c r="S257" s="218"/>
      <c r="T257" s="218"/>
      <c r="U257" s="228"/>
      <c r="V257" s="285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18"/>
      <c r="AH257" s="218"/>
      <c r="AI257" s="218"/>
      <c r="AJ257" s="228"/>
      <c r="AK257" s="228"/>
      <c r="AL257" s="228"/>
      <c r="AM257" s="228"/>
      <c r="AN257" s="218"/>
      <c r="AO257" s="218"/>
      <c r="AP257" s="218"/>
      <c r="AQ257" s="218"/>
      <c r="AR257" s="219"/>
      <c r="AS257" s="219"/>
      <c r="AT257" s="219"/>
      <c r="AU257" s="219"/>
      <c r="AV257" s="219"/>
      <c r="AW257" s="219"/>
      <c r="AX257" s="374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9"/>
      <c r="P258" s="218"/>
      <c r="Q258" s="218"/>
      <c r="R258" s="218"/>
      <c r="S258" s="218"/>
      <c r="T258" s="218"/>
      <c r="U258" s="228"/>
      <c r="V258" s="285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18"/>
      <c r="AH258" s="218"/>
      <c r="AI258" s="218"/>
      <c r="AJ258" s="228"/>
      <c r="AK258" s="228"/>
      <c r="AL258" s="228"/>
      <c r="AM258" s="228"/>
      <c r="AN258" s="218"/>
      <c r="AO258" s="218"/>
      <c r="AP258" s="218"/>
      <c r="AQ258" s="218"/>
      <c r="AR258" s="219"/>
      <c r="AS258" s="219"/>
      <c r="AT258" s="219"/>
      <c r="AU258" s="219"/>
      <c r="AV258" s="219"/>
      <c r="AW258" s="219"/>
      <c r="AX258" s="374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9"/>
      <c r="P259" s="218"/>
      <c r="Q259" s="218"/>
      <c r="R259" s="218"/>
      <c r="S259" s="218"/>
      <c r="T259" s="218"/>
      <c r="U259" s="228"/>
      <c r="V259" s="285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18"/>
      <c r="AH259" s="218"/>
      <c r="AI259" s="218"/>
      <c r="AJ259" s="228"/>
      <c r="AK259" s="228"/>
      <c r="AL259" s="228"/>
      <c r="AM259" s="228"/>
      <c r="AN259" s="218"/>
      <c r="AO259" s="218"/>
      <c r="AP259" s="218"/>
      <c r="AQ259" s="218"/>
      <c r="AR259" s="219"/>
      <c r="AS259" s="219"/>
      <c r="AT259" s="219"/>
      <c r="AU259" s="219"/>
      <c r="AV259" s="219"/>
      <c r="AW259" s="219"/>
      <c r="AX259" s="374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9"/>
      <c r="P260" s="218"/>
      <c r="Q260" s="218"/>
      <c r="R260" s="218"/>
      <c r="S260" s="218"/>
      <c r="T260" s="218"/>
      <c r="U260" s="228"/>
      <c r="V260" s="285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18"/>
      <c r="AH260" s="218"/>
      <c r="AI260" s="218"/>
      <c r="AJ260" s="228"/>
      <c r="AK260" s="228"/>
      <c r="AL260" s="228"/>
      <c r="AM260" s="228"/>
      <c r="AN260" s="218"/>
      <c r="AO260" s="218"/>
      <c r="AP260" s="218"/>
      <c r="AQ260" s="218"/>
      <c r="AR260" s="219"/>
      <c r="AS260" s="219"/>
      <c r="AT260" s="219"/>
      <c r="AU260" s="219"/>
      <c r="AV260" s="219"/>
      <c r="AW260" s="219"/>
      <c r="AX260" s="374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9"/>
      <c r="P261" s="218"/>
      <c r="Q261" s="218"/>
      <c r="R261" s="218"/>
      <c r="S261" s="218"/>
      <c r="T261" s="218"/>
      <c r="U261" s="228"/>
      <c r="V261" s="285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18"/>
      <c r="AH261" s="218"/>
      <c r="AI261" s="218"/>
      <c r="AJ261" s="228"/>
      <c r="AK261" s="228"/>
      <c r="AL261" s="228"/>
      <c r="AM261" s="228"/>
      <c r="AN261" s="218"/>
      <c r="AO261" s="218"/>
      <c r="AP261" s="218"/>
      <c r="AQ261" s="218"/>
      <c r="AR261" s="219"/>
      <c r="AS261" s="219"/>
      <c r="AT261" s="219"/>
      <c r="AU261" s="219"/>
      <c r="AV261" s="219"/>
      <c r="AW261" s="219"/>
      <c r="AX261" s="374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9"/>
      <c r="P262" s="218"/>
      <c r="Q262" s="218"/>
      <c r="R262" s="218"/>
      <c r="S262" s="218"/>
      <c r="T262" s="218"/>
      <c r="U262" s="228"/>
      <c r="V262" s="285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18"/>
      <c r="AH262" s="218"/>
      <c r="AI262" s="218"/>
      <c r="AJ262" s="228"/>
      <c r="AK262" s="228"/>
      <c r="AL262" s="228"/>
      <c r="AM262" s="228"/>
      <c r="AN262" s="218"/>
      <c r="AO262" s="218"/>
      <c r="AP262" s="218"/>
      <c r="AQ262" s="218"/>
      <c r="AR262" s="219"/>
      <c r="AS262" s="219"/>
      <c r="AT262" s="219"/>
      <c r="AU262" s="219"/>
      <c r="AV262" s="219"/>
      <c r="AW262" s="219"/>
      <c r="AX262" s="374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9"/>
      <c r="P263" s="218"/>
      <c r="Q263" s="218"/>
      <c r="R263" s="218"/>
      <c r="S263" s="218"/>
      <c r="T263" s="218"/>
      <c r="U263" s="228"/>
      <c r="V263" s="285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18"/>
      <c r="AH263" s="218"/>
      <c r="AI263" s="218"/>
      <c r="AJ263" s="228"/>
      <c r="AK263" s="228"/>
      <c r="AL263" s="228"/>
      <c r="AM263" s="228"/>
      <c r="AN263" s="218"/>
      <c r="AO263" s="218"/>
      <c r="AP263" s="218"/>
      <c r="AQ263" s="218"/>
      <c r="AR263" s="219"/>
      <c r="AS263" s="219"/>
      <c r="AT263" s="219"/>
      <c r="AU263" s="219"/>
      <c r="AV263" s="219"/>
      <c r="AW263" s="219"/>
      <c r="AX263" s="374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9"/>
      <c r="P264" s="218"/>
      <c r="Q264" s="218"/>
      <c r="R264" s="218"/>
      <c r="S264" s="218"/>
      <c r="T264" s="218"/>
      <c r="U264" s="228"/>
      <c r="V264" s="285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18"/>
      <c r="AH264" s="218"/>
      <c r="AI264" s="218"/>
      <c r="AJ264" s="228"/>
      <c r="AK264" s="228"/>
      <c r="AL264" s="228"/>
      <c r="AM264" s="228"/>
      <c r="AN264" s="218"/>
      <c r="AO264" s="218"/>
      <c r="AP264" s="218"/>
      <c r="AQ264" s="218"/>
      <c r="AR264" s="219"/>
      <c r="AS264" s="219"/>
      <c r="AT264" s="219"/>
      <c r="AU264" s="219"/>
      <c r="AV264" s="219"/>
      <c r="AW264" s="219"/>
      <c r="AX264" s="374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9"/>
      <c r="P265" s="218"/>
      <c r="Q265" s="218"/>
      <c r="R265" s="218"/>
      <c r="S265" s="218"/>
      <c r="T265" s="218"/>
      <c r="U265" s="228"/>
      <c r="V265" s="285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18"/>
      <c r="AH265" s="218"/>
      <c r="AI265" s="218"/>
      <c r="AJ265" s="228"/>
      <c r="AK265" s="228"/>
      <c r="AL265" s="228"/>
      <c r="AM265" s="228"/>
      <c r="AN265" s="218"/>
      <c r="AO265" s="218"/>
      <c r="AP265" s="218"/>
      <c r="AQ265" s="218"/>
      <c r="AR265" s="219"/>
      <c r="AS265" s="219"/>
      <c r="AT265" s="219"/>
      <c r="AU265" s="219"/>
      <c r="AV265" s="219"/>
      <c r="AW265" s="219"/>
      <c r="AX265" s="374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9"/>
      <c r="P266" s="218"/>
      <c r="Q266" s="218"/>
      <c r="R266" s="218"/>
      <c r="S266" s="218"/>
      <c r="T266" s="218"/>
      <c r="U266" s="228"/>
      <c r="V266" s="285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18"/>
      <c r="AH266" s="218"/>
      <c r="AI266" s="218"/>
      <c r="AJ266" s="228"/>
      <c r="AK266" s="228"/>
      <c r="AL266" s="228"/>
      <c r="AM266" s="228"/>
      <c r="AN266" s="218"/>
      <c r="AO266" s="218"/>
      <c r="AP266" s="218"/>
      <c r="AQ266" s="218"/>
      <c r="AR266" s="219"/>
      <c r="AS266" s="219"/>
      <c r="AT266" s="219"/>
      <c r="AU266" s="219"/>
      <c r="AV266" s="219"/>
      <c r="AW266" s="219"/>
      <c r="AX266" s="374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9"/>
      <c r="P267" s="218"/>
      <c r="Q267" s="218"/>
      <c r="R267" s="218"/>
      <c r="S267" s="218"/>
      <c r="T267" s="218"/>
      <c r="U267" s="228"/>
      <c r="V267" s="285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18"/>
      <c r="AH267" s="218"/>
      <c r="AI267" s="218"/>
      <c r="AJ267" s="228"/>
      <c r="AK267" s="228"/>
      <c r="AL267" s="228"/>
      <c r="AM267" s="228"/>
      <c r="AN267" s="218"/>
      <c r="AO267" s="218"/>
      <c r="AP267" s="218"/>
      <c r="AQ267" s="218"/>
      <c r="AR267" s="219"/>
      <c r="AS267" s="219"/>
      <c r="AT267" s="219"/>
      <c r="AU267" s="219"/>
      <c r="AV267" s="219"/>
      <c r="AW267" s="219"/>
      <c r="AX267" s="374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9"/>
      <c r="P268" s="218"/>
      <c r="Q268" s="218"/>
      <c r="R268" s="218"/>
      <c r="S268" s="218"/>
      <c r="T268" s="218"/>
      <c r="U268" s="228"/>
      <c r="V268" s="285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18"/>
      <c r="AH268" s="218"/>
      <c r="AI268" s="218"/>
      <c r="AJ268" s="228"/>
      <c r="AK268" s="228"/>
      <c r="AL268" s="228"/>
      <c r="AM268" s="228"/>
      <c r="AN268" s="218"/>
      <c r="AO268" s="218"/>
      <c r="AP268" s="218"/>
      <c r="AQ268" s="218"/>
      <c r="AR268" s="219"/>
      <c r="AS268" s="219"/>
      <c r="AT268" s="219"/>
      <c r="AU268" s="219"/>
      <c r="AV268" s="219"/>
      <c r="AW268" s="219"/>
      <c r="AX268" s="374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9"/>
      <c r="P269" s="218"/>
      <c r="Q269" s="218"/>
      <c r="R269" s="218"/>
      <c r="S269" s="218"/>
      <c r="T269" s="218"/>
      <c r="U269" s="228"/>
      <c r="V269" s="285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18"/>
      <c r="AH269" s="218"/>
      <c r="AI269" s="218"/>
      <c r="AJ269" s="228"/>
      <c r="AK269" s="228"/>
      <c r="AL269" s="228"/>
      <c r="AM269" s="228"/>
      <c r="AN269" s="218"/>
      <c r="AO269" s="218"/>
      <c r="AP269" s="218"/>
      <c r="AQ269" s="218"/>
      <c r="AR269" s="219"/>
      <c r="AS269" s="219"/>
      <c r="AT269" s="219"/>
      <c r="AU269" s="219"/>
      <c r="AV269" s="219"/>
      <c r="AW269" s="219"/>
      <c r="AX269" s="374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9"/>
      <c r="P270" s="218"/>
      <c r="Q270" s="218"/>
      <c r="R270" s="218"/>
      <c r="S270" s="218"/>
      <c r="T270" s="218"/>
      <c r="U270" s="228"/>
      <c r="V270" s="285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18"/>
      <c r="AH270" s="218"/>
      <c r="AI270" s="218"/>
      <c r="AJ270" s="228"/>
      <c r="AK270" s="228"/>
      <c r="AL270" s="228"/>
      <c r="AM270" s="228"/>
      <c r="AN270" s="218"/>
      <c r="AO270" s="218"/>
      <c r="AP270" s="218"/>
      <c r="AQ270" s="218"/>
      <c r="AR270" s="219"/>
      <c r="AS270" s="219"/>
      <c r="AT270" s="219"/>
      <c r="AU270" s="219"/>
      <c r="AV270" s="219"/>
      <c r="AW270" s="219"/>
      <c r="AX270" s="374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9"/>
      <c r="P271" s="218"/>
      <c r="Q271" s="218"/>
      <c r="R271" s="218"/>
      <c r="S271" s="218"/>
      <c r="T271" s="218"/>
      <c r="U271" s="228"/>
      <c r="V271" s="285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18"/>
      <c r="AH271" s="218"/>
      <c r="AI271" s="218"/>
      <c r="AJ271" s="228"/>
      <c r="AK271" s="228"/>
      <c r="AL271" s="228"/>
      <c r="AM271" s="228"/>
      <c r="AN271" s="218"/>
      <c r="AO271" s="218"/>
      <c r="AP271" s="218"/>
      <c r="AQ271" s="218"/>
      <c r="AR271" s="219"/>
      <c r="AS271" s="219"/>
      <c r="AT271" s="219"/>
      <c r="AU271" s="219"/>
      <c r="AV271" s="219"/>
      <c r="AW271" s="219"/>
      <c r="AX271" s="374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9"/>
      <c r="P272" s="218"/>
      <c r="Q272" s="218"/>
      <c r="R272" s="218"/>
      <c r="S272" s="218"/>
      <c r="T272" s="218"/>
      <c r="U272" s="228"/>
      <c r="V272" s="285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18"/>
      <c r="AH272" s="218"/>
      <c r="AI272" s="218"/>
      <c r="AJ272" s="228"/>
      <c r="AK272" s="228"/>
      <c r="AL272" s="228"/>
      <c r="AM272" s="228"/>
      <c r="AN272" s="218"/>
      <c r="AO272" s="218"/>
      <c r="AP272" s="218"/>
      <c r="AQ272" s="218"/>
      <c r="AR272" s="219"/>
      <c r="AS272" s="219"/>
      <c r="AT272" s="219"/>
      <c r="AU272" s="219"/>
      <c r="AV272" s="219"/>
      <c r="AW272" s="219"/>
      <c r="AX272" s="374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9"/>
      <c r="P273" s="218"/>
      <c r="Q273" s="218"/>
      <c r="R273" s="218"/>
      <c r="S273" s="218"/>
      <c r="T273" s="218"/>
      <c r="U273" s="228"/>
      <c r="V273" s="285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18"/>
      <c r="AH273" s="218"/>
      <c r="AI273" s="218"/>
      <c r="AJ273" s="228"/>
      <c r="AK273" s="228"/>
      <c r="AL273" s="228"/>
      <c r="AM273" s="228"/>
      <c r="AN273" s="218"/>
      <c r="AO273" s="218"/>
      <c r="AP273" s="218"/>
      <c r="AQ273" s="218"/>
      <c r="AR273" s="219"/>
      <c r="AS273" s="219"/>
      <c r="AT273" s="219"/>
      <c r="AU273" s="219"/>
      <c r="AV273" s="219"/>
      <c r="AW273" s="219"/>
      <c r="AX273" s="374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9"/>
      <c r="P274" s="218"/>
      <c r="Q274" s="218"/>
      <c r="R274" s="218"/>
      <c r="S274" s="218"/>
      <c r="T274" s="218"/>
      <c r="U274" s="228"/>
      <c r="V274" s="285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18"/>
      <c r="AH274" s="218"/>
      <c r="AI274" s="218"/>
      <c r="AJ274" s="228"/>
      <c r="AK274" s="228"/>
      <c r="AL274" s="228"/>
      <c r="AM274" s="228"/>
      <c r="AN274" s="218"/>
      <c r="AO274" s="218"/>
      <c r="AP274" s="218"/>
      <c r="AQ274" s="218"/>
      <c r="AR274" s="219"/>
      <c r="AS274" s="219"/>
      <c r="AT274" s="219"/>
      <c r="AU274" s="219"/>
      <c r="AV274" s="219"/>
      <c r="AW274" s="219"/>
      <c r="AX274" s="374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9"/>
      <c r="P275" s="218"/>
      <c r="Q275" s="218"/>
      <c r="R275" s="218"/>
      <c r="S275" s="218"/>
      <c r="T275" s="218"/>
      <c r="U275" s="228"/>
      <c r="V275" s="285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18"/>
      <c r="AH275" s="218"/>
      <c r="AI275" s="218"/>
      <c r="AJ275" s="228"/>
      <c r="AK275" s="228"/>
      <c r="AL275" s="228"/>
      <c r="AM275" s="228"/>
      <c r="AN275" s="218"/>
      <c r="AO275" s="218"/>
      <c r="AP275" s="218"/>
      <c r="AQ275" s="218"/>
      <c r="AR275" s="219"/>
      <c r="AS275" s="219"/>
      <c r="AT275" s="219"/>
      <c r="AU275" s="219"/>
      <c r="AV275" s="219"/>
      <c r="AW275" s="219"/>
      <c r="AX275" s="374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9"/>
      <c r="P276" s="218"/>
      <c r="Q276" s="218"/>
      <c r="R276" s="218"/>
      <c r="S276" s="218"/>
      <c r="T276" s="218"/>
      <c r="U276" s="228"/>
      <c r="V276" s="285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18"/>
      <c r="AH276" s="218"/>
      <c r="AI276" s="218"/>
      <c r="AJ276" s="228"/>
      <c r="AK276" s="228"/>
      <c r="AL276" s="228"/>
      <c r="AM276" s="228"/>
      <c r="AN276" s="218"/>
      <c r="AO276" s="218"/>
      <c r="AP276" s="218"/>
      <c r="AQ276" s="218"/>
      <c r="AR276" s="219"/>
      <c r="AS276" s="219"/>
      <c r="AT276" s="219"/>
      <c r="AU276" s="219"/>
      <c r="AV276" s="219"/>
      <c r="AW276" s="219"/>
      <c r="AX276" s="374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9"/>
      <c r="P277" s="218"/>
      <c r="Q277" s="218"/>
      <c r="R277" s="218"/>
      <c r="S277" s="218"/>
      <c r="T277" s="218"/>
      <c r="U277" s="228"/>
      <c r="V277" s="285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18"/>
      <c r="AH277" s="218"/>
      <c r="AI277" s="218"/>
      <c r="AJ277" s="228"/>
      <c r="AK277" s="228"/>
      <c r="AL277" s="228"/>
      <c r="AM277" s="228"/>
      <c r="AN277" s="218"/>
      <c r="AO277" s="218"/>
      <c r="AP277" s="218"/>
      <c r="AQ277" s="218"/>
      <c r="AR277" s="219"/>
      <c r="AS277" s="219"/>
      <c r="AT277" s="219"/>
      <c r="AU277" s="219"/>
      <c r="AV277" s="219"/>
      <c r="AW277" s="219"/>
      <c r="AX277" s="374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9"/>
      <c r="P278" s="218"/>
      <c r="Q278" s="218"/>
      <c r="R278" s="218"/>
      <c r="S278" s="218"/>
      <c r="T278" s="218"/>
      <c r="U278" s="228"/>
      <c r="V278" s="285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18"/>
      <c r="AH278" s="218"/>
      <c r="AI278" s="218"/>
      <c r="AJ278" s="228"/>
      <c r="AK278" s="228"/>
      <c r="AL278" s="228"/>
      <c r="AM278" s="228"/>
      <c r="AN278" s="218"/>
      <c r="AO278" s="218"/>
      <c r="AP278" s="218"/>
      <c r="AQ278" s="218"/>
      <c r="AR278" s="219"/>
      <c r="AS278" s="219"/>
      <c r="AT278" s="219"/>
      <c r="AU278" s="219"/>
      <c r="AV278" s="219"/>
      <c r="AW278" s="219"/>
      <c r="AX278" s="374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9"/>
      <c r="P279" s="218"/>
      <c r="Q279" s="218"/>
      <c r="R279" s="218"/>
      <c r="S279" s="218"/>
      <c r="T279" s="218"/>
      <c r="U279" s="228"/>
      <c r="V279" s="285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18"/>
      <c r="AH279" s="218"/>
      <c r="AI279" s="218"/>
      <c r="AJ279" s="228"/>
      <c r="AK279" s="228"/>
      <c r="AL279" s="228"/>
      <c r="AM279" s="228"/>
      <c r="AN279" s="218"/>
      <c r="AO279" s="218"/>
      <c r="AP279" s="218"/>
      <c r="AQ279" s="218"/>
      <c r="AR279" s="219"/>
      <c r="AS279" s="219"/>
      <c r="AT279" s="219"/>
      <c r="AU279" s="219"/>
      <c r="AV279" s="219"/>
      <c r="AW279" s="219"/>
      <c r="AX279" s="374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9"/>
      <c r="P280" s="218"/>
      <c r="Q280" s="218"/>
      <c r="R280" s="218"/>
      <c r="S280" s="218"/>
      <c r="T280" s="218"/>
      <c r="U280" s="228"/>
      <c r="V280" s="285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18"/>
      <c r="AH280" s="218"/>
      <c r="AI280" s="218"/>
      <c r="AJ280" s="228"/>
      <c r="AK280" s="228"/>
      <c r="AL280" s="228"/>
      <c r="AM280" s="228"/>
      <c r="AN280" s="218"/>
      <c r="AO280" s="218"/>
      <c r="AP280" s="218"/>
      <c r="AQ280" s="218"/>
      <c r="AR280" s="219"/>
      <c r="AS280" s="219"/>
      <c r="AT280" s="219"/>
      <c r="AU280" s="219"/>
      <c r="AV280" s="219"/>
      <c r="AW280" s="219"/>
      <c r="AX280" s="374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9"/>
      <c r="P281" s="218"/>
      <c r="Q281" s="218"/>
      <c r="R281" s="218"/>
      <c r="S281" s="218"/>
      <c r="T281" s="218"/>
      <c r="U281" s="228"/>
      <c r="V281" s="285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18"/>
      <c r="AH281" s="218"/>
      <c r="AI281" s="218"/>
      <c r="AJ281" s="228"/>
      <c r="AK281" s="228"/>
      <c r="AL281" s="228"/>
      <c r="AM281" s="228"/>
      <c r="AN281" s="218"/>
      <c r="AO281" s="218"/>
      <c r="AP281" s="218"/>
      <c r="AQ281" s="218"/>
      <c r="AR281" s="219"/>
      <c r="AS281" s="219"/>
      <c r="AT281" s="219"/>
      <c r="AU281" s="219"/>
      <c r="AV281" s="219"/>
      <c r="AW281" s="219"/>
      <c r="AX281" s="374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9"/>
      <c r="P282" s="218"/>
      <c r="Q282" s="218"/>
      <c r="R282" s="218"/>
      <c r="S282" s="218"/>
      <c r="T282" s="218"/>
      <c r="U282" s="228"/>
      <c r="V282" s="285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18"/>
      <c r="AH282" s="218"/>
      <c r="AI282" s="218"/>
      <c r="AJ282" s="228"/>
      <c r="AK282" s="228"/>
      <c r="AL282" s="228"/>
      <c r="AM282" s="228"/>
      <c r="AN282" s="218"/>
      <c r="AO282" s="218"/>
      <c r="AP282" s="218"/>
      <c r="AQ282" s="218"/>
      <c r="AR282" s="219"/>
      <c r="AS282" s="219"/>
      <c r="AT282" s="219"/>
      <c r="AU282" s="219"/>
      <c r="AV282" s="219"/>
      <c r="AW282" s="219"/>
      <c r="AX282" s="374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9"/>
      <c r="P283" s="218"/>
      <c r="Q283" s="218"/>
      <c r="R283" s="218"/>
      <c r="S283" s="218"/>
      <c r="T283" s="218"/>
      <c r="U283" s="228"/>
      <c r="V283" s="285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18"/>
      <c r="AH283" s="218"/>
      <c r="AI283" s="218"/>
      <c r="AJ283" s="228"/>
      <c r="AK283" s="228"/>
      <c r="AL283" s="228"/>
      <c r="AM283" s="228"/>
      <c r="AN283" s="218"/>
      <c r="AO283" s="218"/>
      <c r="AP283" s="218"/>
      <c r="AQ283" s="218"/>
      <c r="AR283" s="219"/>
      <c r="AS283" s="219"/>
      <c r="AT283" s="219"/>
      <c r="AU283" s="219"/>
      <c r="AV283" s="219"/>
      <c r="AW283" s="219"/>
      <c r="AX283" s="374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9"/>
      <c r="P284" s="218"/>
      <c r="Q284" s="218"/>
      <c r="R284" s="218"/>
      <c r="S284" s="218"/>
      <c r="T284" s="218"/>
      <c r="U284" s="228"/>
      <c r="V284" s="285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18"/>
      <c r="AH284" s="218"/>
      <c r="AI284" s="218"/>
      <c r="AJ284" s="228"/>
      <c r="AK284" s="228"/>
      <c r="AL284" s="228"/>
      <c r="AM284" s="228"/>
      <c r="AN284" s="218"/>
      <c r="AO284" s="218"/>
      <c r="AP284" s="218"/>
      <c r="AQ284" s="218"/>
      <c r="AR284" s="219"/>
      <c r="AS284" s="219"/>
      <c r="AT284" s="219"/>
      <c r="AU284" s="219"/>
      <c r="AV284" s="219"/>
      <c r="AW284" s="219"/>
      <c r="AX284" s="374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9"/>
      <c r="P285" s="218"/>
      <c r="Q285" s="218"/>
      <c r="R285" s="218"/>
      <c r="S285" s="218"/>
      <c r="T285" s="218"/>
      <c r="U285" s="228"/>
      <c r="V285" s="285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18"/>
      <c r="AH285" s="218"/>
      <c r="AI285" s="218"/>
      <c r="AJ285" s="228"/>
      <c r="AK285" s="228"/>
      <c r="AL285" s="228"/>
      <c r="AM285" s="228"/>
      <c r="AN285" s="218"/>
      <c r="AO285" s="218"/>
      <c r="AP285" s="218"/>
      <c r="AQ285" s="218"/>
      <c r="AR285" s="219"/>
      <c r="AS285" s="219"/>
      <c r="AT285" s="219"/>
      <c r="AU285" s="219"/>
      <c r="AV285" s="219"/>
      <c r="AW285" s="219"/>
      <c r="AX285" s="374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9"/>
      <c r="P286" s="218"/>
      <c r="Q286" s="218"/>
      <c r="R286" s="218"/>
      <c r="S286" s="218"/>
      <c r="T286" s="218"/>
      <c r="U286" s="228"/>
      <c r="V286" s="285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18"/>
      <c r="AH286" s="218"/>
      <c r="AI286" s="218"/>
      <c r="AJ286" s="228"/>
      <c r="AK286" s="228"/>
      <c r="AL286" s="228"/>
      <c r="AM286" s="228"/>
      <c r="AN286" s="218"/>
      <c r="AO286" s="218"/>
      <c r="AP286" s="218"/>
      <c r="AQ286" s="218"/>
      <c r="AR286" s="219"/>
      <c r="AS286" s="219"/>
      <c r="AT286" s="219"/>
      <c r="AU286" s="219"/>
      <c r="AV286" s="219"/>
      <c r="AW286" s="219"/>
      <c r="AX286" s="374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9"/>
      <c r="P287" s="218"/>
      <c r="Q287" s="218"/>
      <c r="R287" s="218"/>
      <c r="S287" s="218"/>
      <c r="T287" s="218"/>
      <c r="U287" s="228"/>
      <c r="V287" s="285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18"/>
      <c r="AH287" s="218"/>
      <c r="AI287" s="218"/>
      <c r="AJ287" s="228"/>
      <c r="AK287" s="228"/>
      <c r="AL287" s="228"/>
      <c r="AM287" s="228"/>
      <c r="AN287" s="218"/>
      <c r="AO287" s="218"/>
      <c r="AP287" s="218"/>
      <c r="AQ287" s="218"/>
      <c r="AR287" s="219"/>
      <c r="AS287" s="219"/>
      <c r="AT287" s="219"/>
      <c r="AU287" s="219"/>
      <c r="AV287" s="219"/>
      <c r="AW287" s="219"/>
      <c r="AX287" s="374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9"/>
      <c r="P288" s="218"/>
      <c r="Q288" s="218"/>
      <c r="R288" s="218"/>
      <c r="S288" s="218"/>
      <c r="T288" s="218"/>
      <c r="U288" s="228"/>
      <c r="V288" s="285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18"/>
      <c r="AH288" s="218"/>
      <c r="AI288" s="218"/>
      <c r="AJ288" s="228"/>
      <c r="AK288" s="228"/>
      <c r="AL288" s="228"/>
      <c r="AM288" s="228"/>
      <c r="AN288" s="218"/>
      <c r="AO288" s="218"/>
      <c r="AP288" s="218"/>
      <c r="AQ288" s="218"/>
      <c r="AR288" s="219"/>
      <c r="AS288" s="219"/>
      <c r="AT288" s="219"/>
      <c r="AU288" s="219"/>
      <c r="AV288" s="219"/>
      <c r="AW288" s="219"/>
      <c r="AX288" s="374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9"/>
      <c r="P289" s="218"/>
      <c r="Q289" s="218"/>
      <c r="R289" s="218"/>
      <c r="S289" s="218"/>
      <c r="T289" s="218"/>
      <c r="U289" s="228"/>
      <c r="V289" s="285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18"/>
      <c r="AH289" s="218"/>
      <c r="AI289" s="218"/>
      <c r="AJ289" s="228"/>
      <c r="AK289" s="228"/>
      <c r="AL289" s="228"/>
      <c r="AM289" s="228"/>
      <c r="AN289" s="218"/>
      <c r="AO289" s="218"/>
      <c r="AP289" s="218"/>
      <c r="AQ289" s="218"/>
      <c r="AR289" s="219"/>
      <c r="AS289" s="219"/>
      <c r="AT289" s="219"/>
      <c r="AU289" s="219"/>
      <c r="AV289" s="219"/>
      <c r="AW289" s="219"/>
      <c r="AX289" s="374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9"/>
      <c r="P290" s="218"/>
      <c r="Q290" s="218"/>
      <c r="R290" s="218"/>
      <c r="S290" s="218"/>
      <c r="T290" s="218"/>
      <c r="U290" s="228"/>
      <c r="V290" s="285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18"/>
      <c r="AH290" s="218"/>
      <c r="AI290" s="218"/>
      <c r="AJ290" s="228"/>
      <c r="AK290" s="228"/>
      <c r="AL290" s="228"/>
      <c r="AM290" s="228"/>
      <c r="AN290" s="218"/>
      <c r="AO290" s="218"/>
      <c r="AP290" s="218"/>
      <c r="AQ290" s="218"/>
      <c r="AR290" s="219"/>
      <c r="AS290" s="219"/>
      <c r="AT290" s="219"/>
      <c r="AU290" s="219"/>
      <c r="AV290" s="219"/>
      <c r="AW290" s="219"/>
      <c r="AX290" s="374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9"/>
      <c r="P291" s="218"/>
      <c r="Q291" s="218"/>
      <c r="R291" s="218"/>
      <c r="S291" s="218"/>
      <c r="T291" s="218"/>
      <c r="U291" s="228"/>
      <c r="V291" s="285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18"/>
      <c r="AH291" s="218"/>
      <c r="AI291" s="218"/>
      <c r="AJ291" s="228"/>
      <c r="AK291" s="228"/>
      <c r="AL291" s="228"/>
      <c r="AM291" s="228"/>
      <c r="AN291" s="218"/>
      <c r="AO291" s="218"/>
      <c r="AP291" s="218"/>
      <c r="AQ291" s="218"/>
      <c r="AR291" s="219"/>
      <c r="AS291" s="219"/>
      <c r="AT291" s="219"/>
      <c r="AU291" s="219"/>
      <c r="AV291" s="219"/>
      <c r="AW291" s="219"/>
      <c r="AX291" s="374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9"/>
      <c r="P292" s="218"/>
      <c r="Q292" s="218"/>
      <c r="R292" s="218"/>
      <c r="S292" s="218"/>
      <c r="T292" s="218"/>
      <c r="U292" s="228"/>
      <c r="V292" s="285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18"/>
      <c r="AH292" s="218"/>
      <c r="AI292" s="218"/>
      <c r="AJ292" s="228"/>
      <c r="AK292" s="228"/>
      <c r="AL292" s="228"/>
      <c r="AM292" s="228"/>
      <c r="AN292" s="218"/>
      <c r="AO292" s="218"/>
      <c r="AP292" s="218"/>
      <c r="AQ292" s="218"/>
      <c r="AR292" s="219"/>
      <c r="AS292" s="219"/>
      <c r="AT292" s="219"/>
      <c r="AU292" s="219"/>
      <c r="AV292" s="219"/>
      <c r="AW292" s="219"/>
      <c r="AX292" s="374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9"/>
      <c r="P293" s="218"/>
      <c r="Q293" s="218"/>
      <c r="R293" s="218"/>
      <c r="S293" s="218"/>
      <c r="T293" s="218"/>
      <c r="U293" s="228"/>
      <c r="V293" s="285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18"/>
      <c r="AH293" s="218"/>
      <c r="AI293" s="218"/>
      <c r="AJ293" s="228"/>
      <c r="AK293" s="228"/>
      <c r="AL293" s="228"/>
      <c r="AM293" s="228"/>
      <c r="AN293" s="218"/>
      <c r="AO293" s="218"/>
      <c r="AP293" s="218"/>
      <c r="AQ293" s="218"/>
      <c r="AR293" s="219"/>
      <c r="AS293" s="219"/>
      <c r="AT293" s="219"/>
      <c r="AU293" s="219"/>
      <c r="AV293" s="219"/>
      <c r="AW293" s="219"/>
      <c r="AX293" s="374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9"/>
      <c r="P294" s="218"/>
      <c r="Q294" s="218"/>
      <c r="R294" s="218"/>
      <c r="S294" s="218"/>
      <c r="T294" s="218"/>
      <c r="U294" s="228"/>
      <c r="V294" s="285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18"/>
      <c r="AH294" s="218"/>
      <c r="AI294" s="218"/>
      <c r="AJ294" s="228"/>
      <c r="AK294" s="228"/>
      <c r="AL294" s="228"/>
      <c r="AM294" s="228"/>
      <c r="AN294" s="218"/>
      <c r="AO294" s="218"/>
      <c r="AP294" s="218"/>
      <c r="AQ294" s="218"/>
      <c r="AR294" s="219"/>
      <c r="AS294" s="219"/>
      <c r="AT294" s="219"/>
      <c r="AU294" s="219"/>
      <c r="AV294" s="219"/>
      <c r="AW294" s="219"/>
      <c r="AX294" s="374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9"/>
      <c r="P295" s="218"/>
      <c r="Q295" s="218"/>
      <c r="R295" s="218"/>
      <c r="S295" s="218"/>
      <c r="T295" s="218"/>
      <c r="U295" s="228"/>
      <c r="V295" s="285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18"/>
      <c r="AH295" s="218"/>
      <c r="AI295" s="218"/>
      <c r="AJ295" s="228"/>
      <c r="AK295" s="228"/>
      <c r="AL295" s="228"/>
      <c r="AM295" s="228"/>
      <c r="AN295" s="218"/>
      <c r="AO295" s="218"/>
      <c r="AP295" s="218"/>
      <c r="AQ295" s="218"/>
      <c r="AR295" s="219"/>
      <c r="AS295" s="219"/>
      <c r="AT295" s="219"/>
      <c r="AU295" s="219"/>
      <c r="AV295" s="219"/>
      <c r="AW295" s="219"/>
      <c r="AX295" s="374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9"/>
      <c r="P296" s="218"/>
      <c r="Q296" s="218"/>
      <c r="R296" s="218"/>
      <c r="S296" s="218"/>
      <c r="T296" s="218"/>
      <c r="U296" s="228"/>
      <c r="V296" s="285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18"/>
      <c r="AH296" s="218"/>
      <c r="AI296" s="218"/>
      <c r="AJ296" s="228"/>
      <c r="AK296" s="228"/>
      <c r="AL296" s="228"/>
      <c r="AM296" s="228"/>
      <c r="AN296" s="218"/>
      <c r="AO296" s="218"/>
      <c r="AP296" s="218"/>
      <c r="AQ296" s="218"/>
      <c r="AR296" s="219"/>
      <c r="AS296" s="219"/>
      <c r="AT296" s="219"/>
      <c r="AU296" s="219"/>
      <c r="AV296" s="219"/>
      <c r="AW296" s="219"/>
      <c r="AX296" s="374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9"/>
      <c r="P297" s="218"/>
      <c r="Q297" s="218"/>
      <c r="R297" s="218"/>
      <c r="S297" s="218"/>
      <c r="T297" s="218"/>
      <c r="U297" s="228"/>
      <c r="V297" s="285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18"/>
      <c r="AH297" s="218"/>
      <c r="AI297" s="218"/>
      <c r="AJ297" s="228"/>
      <c r="AK297" s="228"/>
      <c r="AL297" s="228"/>
      <c r="AM297" s="228"/>
      <c r="AN297" s="218"/>
      <c r="AO297" s="218"/>
      <c r="AP297" s="218"/>
      <c r="AQ297" s="218"/>
      <c r="AR297" s="219"/>
      <c r="AS297" s="219"/>
      <c r="AT297" s="219"/>
      <c r="AU297" s="219"/>
      <c r="AV297" s="219"/>
      <c r="AW297" s="219"/>
      <c r="AX297" s="374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9"/>
      <c r="P298" s="218"/>
      <c r="Q298" s="218"/>
      <c r="R298" s="218"/>
      <c r="S298" s="218"/>
      <c r="T298" s="218"/>
      <c r="U298" s="228"/>
      <c r="V298" s="285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18"/>
      <c r="AH298" s="218"/>
      <c r="AI298" s="218"/>
      <c r="AJ298" s="228"/>
      <c r="AK298" s="228"/>
      <c r="AL298" s="228"/>
      <c r="AM298" s="228"/>
      <c r="AN298" s="218"/>
      <c r="AO298" s="218"/>
      <c r="AP298" s="218"/>
      <c r="AQ298" s="218"/>
      <c r="AR298" s="219"/>
      <c r="AS298" s="219"/>
      <c r="AT298" s="219"/>
      <c r="AU298" s="219"/>
      <c r="AV298" s="219"/>
      <c r="AW298" s="219"/>
      <c r="AX298" s="374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9"/>
      <c r="P299" s="218"/>
      <c r="Q299" s="218"/>
      <c r="R299" s="218"/>
      <c r="S299" s="218"/>
      <c r="T299" s="218"/>
      <c r="U299" s="228"/>
      <c r="V299" s="285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18"/>
      <c r="AH299" s="218"/>
      <c r="AI299" s="218"/>
      <c r="AJ299" s="228"/>
      <c r="AK299" s="228"/>
      <c r="AL299" s="228"/>
      <c r="AM299" s="228"/>
      <c r="AN299" s="218"/>
      <c r="AO299" s="218"/>
      <c r="AP299" s="218"/>
      <c r="AQ299" s="218"/>
      <c r="AR299" s="219"/>
      <c r="AS299" s="219"/>
      <c r="AT299" s="219"/>
      <c r="AU299" s="219"/>
      <c r="AV299" s="219"/>
      <c r="AW299" s="219"/>
      <c r="AX299" s="374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9"/>
      <c r="P300" s="218"/>
      <c r="Q300" s="218"/>
      <c r="R300" s="218"/>
      <c r="S300" s="218"/>
      <c r="T300" s="218"/>
      <c r="U300" s="228"/>
      <c r="V300" s="285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18"/>
      <c r="AH300" s="218"/>
      <c r="AI300" s="218"/>
      <c r="AJ300" s="228"/>
      <c r="AK300" s="228"/>
      <c r="AL300" s="228"/>
      <c r="AM300" s="228"/>
      <c r="AN300" s="218"/>
      <c r="AO300" s="218"/>
      <c r="AP300" s="218"/>
      <c r="AQ300" s="218"/>
      <c r="AR300" s="219"/>
      <c r="AS300" s="219"/>
      <c r="AT300" s="219"/>
      <c r="AU300" s="219"/>
      <c r="AV300" s="219"/>
      <c r="AW300" s="219"/>
      <c r="AX300" s="374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9"/>
      <c r="P301" s="218"/>
      <c r="Q301" s="218"/>
      <c r="R301" s="218"/>
      <c r="S301" s="218"/>
      <c r="T301" s="218"/>
      <c r="U301" s="228"/>
      <c r="V301" s="285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18"/>
      <c r="AH301" s="218"/>
      <c r="AI301" s="218"/>
      <c r="AJ301" s="228"/>
      <c r="AK301" s="228"/>
      <c r="AL301" s="228"/>
      <c r="AM301" s="228"/>
      <c r="AN301" s="218"/>
      <c r="AO301" s="218"/>
      <c r="AP301" s="218"/>
      <c r="AQ301" s="218"/>
      <c r="AR301" s="219"/>
      <c r="AS301" s="219"/>
      <c r="AT301" s="219"/>
      <c r="AU301" s="219"/>
      <c r="AV301" s="219"/>
      <c r="AW301" s="219"/>
      <c r="AX301" s="374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9"/>
      <c r="P302" s="218"/>
      <c r="Q302" s="218"/>
      <c r="R302" s="218"/>
      <c r="S302" s="218"/>
      <c r="T302" s="218"/>
      <c r="U302" s="228"/>
      <c r="V302" s="285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18"/>
      <c r="AH302" s="218"/>
      <c r="AI302" s="218"/>
      <c r="AJ302" s="228"/>
      <c r="AK302" s="228"/>
      <c r="AL302" s="228"/>
      <c r="AM302" s="228"/>
      <c r="AN302" s="218"/>
      <c r="AO302" s="218"/>
      <c r="AP302" s="218"/>
      <c r="AQ302" s="218"/>
      <c r="AR302" s="219"/>
      <c r="AS302" s="219"/>
      <c r="AT302" s="219"/>
      <c r="AU302" s="219"/>
      <c r="AV302" s="219"/>
      <c r="AW302" s="219"/>
      <c r="AX302" s="374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9"/>
      <c r="P303" s="218"/>
      <c r="Q303" s="218"/>
      <c r="R303" s="218"/>
      <c r="S303" s="218"/>
      <c r="T303" s="218"/>
      <c r="U303" s="228"/>
      <c r="V303" s="285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18"/>
      <c r="AH303" s="218"/>
      <c r="AI303" s="218"/>
      <c r="AJ303" s="228"/>
      <c r="AK303" s="228"/>
      <c r="AL303" s="228"/>
      <c r="AM303" s="228"/>
      <c r="AN303" s="218"/>
      <c r="AO303" s="218"/>
      <c r="AP303" s="218"/>
      <c r="AQ303" s="218"/>
      <c r="AR303" s="219"/>
      <c r="AS303" s="219"/>
      <c r="AT303" s="219"/>
      <c r="AU303" s="219"/>
      <c r="AV303" s="219"/>
      <c r="AW303" s="219"/>
      <c r="AX303" s="374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9"/>
      <c r="P304" s="218"/>
      <c r="Q304" s="218"/>
      <c r="R304" s="218"/>
      <c r="S304" s="218"/>
      <c r="T304" s="218"/>
      <c r="U304" s="228"/>
      <c r="V304" s="285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18"/>
      <c r="AH304" s="218"/>
      <c r="AI304" s="218"/>
      <c r="AJ304" s="228"/>
      <c r="AK304" s="228"/>
      <c r="AL304" s="228"/>
      <c r="AM304" s="228"/>
      <c r="AN304" s="218"/>
      <c r="AO304" s="218"/>
      <c r="AP304" s="218"/>
      <c r="AQ304" s="218"/>
      <c r="AR304" s="219"/>
      <c r="AS304" s="219"/>
      <c r="AT304" s="219"/>
      <c r="AU304" s="219"/>
      <c r="AV304" s="219"/>
      <c r="AW304" s="219"/>
      <c r="AX304" s="374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9"/>
      <c r="P305" s="218"/>
      <c r="Q305" s="218"/>
      <c r="R305" s="218"/>
      <c r="S305" s="218"/>
      <c r="T305" s="218"/>
      <c r="U305" s="228"/>
      <c r="V305" s="285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18"/>
      <c r="AH305" s="218"/>
      <c r="AI305" s="218"/>
      <c r="AJ305" s="228"/>
      <c r="AK305" s="228"/>
      <c r="AL305" s="228"/>
      <c r="AM305" s="228"/>
      <c r="AN305" s="218"/>
      <c r="AO305" s="218"/>
      <c r="AP305" s="218"/>
      <c r="AQ305" s="218"/>
      <c r="AR305" s="219"/>
      <c r="AS305" s="219"/>
      <c r="AT305" s="219"/>
      <c r="AU305" s="219"/>
      <c r="AV305" s="219"/>
      <c r="AW305" s="219"/>
      <c r="AX305" s="374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9"/>
      <c r="P306" s="218"/>
      <c r="Q306" s="218"/>
      <c r="R306" s="218"/>
      <c r="S306" s="218"/>
      <c r="T306" s="218"/>
      <c r="U306" s="228"/>
      <c r="V306" s="285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18"/>
      <c r="AH306" s="218"/>
      <c r="AI306" s="218"/>
      <c r="AJ306" s="228"/>
      <c r="AK306" s="228"/>
      <c r="AL306" s="228"/>
      <c r="AM306" s="228"/>
      <c r="AN306" s="218"/>
      <c r="AO306" s="218"/>
      <c r="AP306" s="218"/>
      <c r="AQ306" s="218"/>
      <c r="AR306" s="219"/>
      <c r="AS306" s="219"/>
      <c r="AT306" s="219"/>
      <c r="AU306" s="219"/>
      <c r="AV306" s="219"/>
      <c r="AW306" s="219"/>
      <c r="AX306" s="374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9"/>
      <c r="P307" s="218"/>
      <c r="Q307" s="218"/>
      <c r="R307" s="218"/>
      <c r="S307" s="218"/>
      <c r="T307" s="218"/>
      <c r="U307" s="228"/>
      <c r="V307" s="285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18"/>
      <c r="AH307" s="218"/>
      <c r="AI307" s="218"/>
      <c r="AJ307" s="228"/>
      <c r="AK307" s="228"/>
      <c r="AL307" s="228"/>
      <c r="AM307" s="228"/>
      <c r="AN307" s="218"/>
      <c r="AO307" s="218"/>
      <c r="AP307" s="218"/>
      <c r="AQ307" s="218"/>
      <c r="AR307" s="219"/>
      <c r="AS307" s="219"/>
      <c r="AT307" s="219"/>
      <c r="AU307" s="219"/>
      <c r="AV307" s="219"/>
      <c r="AW307" s="219"/>
      <c r="AX307" s="374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9"/>
      <c r="P308" s="218"/>
      <c r="Q308" s="218"/>
      <c r="R308" s="218"/>
      <c r="S308" s="218"/>
      <c r="T308" s="218"/>
      <c r="U308" s="228"/>
      <c r="V308" s="285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18"/>
      <c r="AH308" s="218"/>
      <c r="AI308" s="218"/>
      <c r="AJ308" s="228"/>
      <c r="AK308" s="228"/>
      <c r="AL308" s="228"/>
      <c r="AM308" s="228"/>
      <c r="AN308" s="218"/>
      <c r="AO308" s="218"/>
      <c r="AP308" s="218"/>
      <c r="AQ308" s="218"/>
      <c r="AR308" s="219"/>
      <c r="AS308" s="219"/>
      <c r="AT308" s="219"/>
      <c r="AU308" s="219"/>
      <c r="AV308" s="219"/>
      <c r="AW308" s="219"/>
      <c r="AX308" s="374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9"/>
      <c r="P309" s="218"/>
      <c r="Q309" s="218"/>
      <c r="R309" s="218"/>
      <c r="S309" s="218"/>
      <c r="T309" s="218"/>
      <c r="U309" s="228"/>
      <c r="V309" s="285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18"/>
      <c r="AH309" s="218"/>
      <c r="AI309" s="218"/>
      <c r="AJ309" s="228"/>
      <c r="AK309" s="228"/>
      <c r="AL309" s="228"/>
      <c r="AM309" s="228"/>
      <c r="AN309" s="218"/>
      <c r="AO309" s="218"/>
      <c r="AP309" s="218"/>
      <c r="AQ309" s="218"/>
      <c r="AR309" s="219"/>
      <c r="AS309" s="219"/>
      <c r="AT309" s="219"/>
      <c r="AU309" s="219"/>
      <c r="AV309" s="219"/>
      <c r="AW309" s="219"/>
      <c r="AX309" s="374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9"/>
      <c r="P310" s="218"/>
      <c r="Q310" s="218"/>
      <c r="R310" s="218"/>
      <c r="S310" s="218"/>
      <c r="T310" s="218"/>
      <c r="U310" s="228"/>
      <c r="V310" s="285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18"/>
      <c r="AH310" s="218"/>
      <c r="AI310" s="218"/>
      <c r="AJ310" s="228"/>
      <c r="AK310" s="228"/>
      <c r="AL310" s="228"/>
      <c r="AM310" s="228"/>
      <c r="AN310" s="218"/>
      <c r="AO310" s="218"/>
      <c r="AP310" s="218"/>
      <c r="AQ310" s="218"/>
      <c r="AR310" s="219"/>
      <c r="AS310" s="219"/>
      <c r="AT310" s="219"/>
      <c r="AU310" s="219"/>
      <c r="AV310" s="219"/>
      <c r="AW310" s="219"/>
      <c r="AX310" s="374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9"/>
      <c r="P311" s="218"/>
      <c r="Q311" s="218"/>
      <c r="R311" s="218"/>
      <c r="S311" s="218"/>
      <c r="T311" s="218"/>
      <c r="U311" s="228"/>
      <c r="V311" s="285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18"/>
      <c r="AH311" s="218"/>
      <c r="AI311" s="218"/>
      <c r="AJ311" s="228"/>
      <c r="AK311" s="228"/>
      <c r="AL311" s="228"/>
      <c r="AM311" s="228"/>
      <c r="AN311" s="218"/>
      <c r="AO311" s="218"/>
      <c r="AP311" s="218"/>
      <c r="AQ311" s="218"/>
      <c r="AR311" s="219"/>
      <c r="AS311" s="219"/>
      <c r="AT311" s="219"/>
      <c r="AU311" s="219"/>
      <c r="AV311" s="219"/>
      <c r="AW311" s="219"/>
      <c r="AX311" s="374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9"/>
      <c r="P312" s="218"/>
      <c r="Q312" s="218"/>
      <c r="R312" s="218"/>
      <c r="S312" s="218"/>
      <c r="T312" s="218"/>
      <c r="U312" s="228"/>
      <c r="V312" s="285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18"/>
      <c r="AH312" s="218"/>
      <c r="AI312" s="218"/>
      <c r="AJ312" s="228"/>
      <c r="AK312" s="228"/>
      <c r="AL312" s="228"/>
      <c r="AM312" s="228"/>
      <c r="AN312" s="218"/>
      <c r="AO312" s="218"/>
      <c r="AP312" s="218"/>
      <c r="AQ312" s="218"/>
      <c r="AR312" s="219"/>
      <c r="AS312" s="219"/>
      <c r="AT312" s="219"/>
      <c r="AU312" s="219"/>
      <c r="AV312" s="219"/>
      <c r="AW312" s="219"/>
      <c r="AX312" s="374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9"/>
      <c r="P313" s="218"/>
      <c r="Q313" s="218"/>
      <c r="R313" s="218"/>
      <c r="S313" s="218"/>
      <c r="T313" s="218"/>
      <c r="U313" s="228"/>
      <c r="V313" s="285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18"/>
      <c r="AH313" s="218"/>
      <c r="AI313" s="218"/>
      <c r="AJ313" s="228"/>
      <c r="AK313" s="228"/>
      <c r="AL313" s="228"/>
      <c r="AM313" s="228"/>
      <c r="AN313" s="218"/>
      <c r="AO313" s="218"/>
      <c r="AP313" s="218"/>
      <c r="AQ313" s="218"/>
      <c r="AR313" s="219"/>
      <c r="AS313" s="219"/>
      <c r="AT313" s="219"/>
      <c r="AU313" s="219"/>
      <c r="AV313" s="219"/>
      <c r="AW313" s="219"/>
      <c r="AX313" s="374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9"/>
      <c r="P314" s="218"/>
      <c r="Q314" s="218"/>
      <c r="R314" s="218"/>
      <c r="S314" s="218"/>
      <c r="T314" s="218"/>
      <c r="U314" s="228"/>
      <c r="V314" s="285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18"/>
      <c r="AH314" s="218"/>
      <c r="AI314" s="218"/>
      <c r="AJ314" s="228"/>
      <c r="AK314" s="228"/>
      <c r="AL314" s="228"/>
      <c r="AM314" s="228"/>
      <c r="AN314" s="218"/>
      <c r="AO314" s="218"/>
      <c r="AP314" s="218"/>
      <c r="AQ314" s="218"/>
      <c r="AR314" s="219"/>
      <c r="AS314" s="219"/>
      <c r="AT314" s="219"/>
      <c r="AU314" s="219"/>
      <c r="AV314" s="219"/>
      <c r="AW314" s="219"/>
      <c r="AX314" s="374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9"/>
      <c r="P315" s="218"/>
      <c r="Q315" s="218"/>
      <c r="R315" s="218"/>
      <c r="S315" s="218"/>
      <c r="T315" s="218"/>
      <c r="U315" s="228"/>
      <c r="V315" s="285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18"/>
      <c r="AH315" s="218"/>
      <c r="AI315" s="218"/>
      <c r="AJ315" s="228"/>
      <c r="AK315" s="228"/>
      <c r="AL315" s="228"/>
      <c r="AM315" s="228"/>
      <c r="AN315" s="218"/>
      <c r="AO315" s="218"/>
      <c r="AP315" s="218"/>
      <c r="AQ315" s="218"/>
      <c r="AR315" s="219"/>
      <c r="AS315" s="219"/>
      <c r="AT315" s="219"/>
      <c r="AU315" s="219"/>
      <c r="AV315" s="219"/>
      <c r="AW315" s="219"/>
      <c r="AX315" s="374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9"/>
      <c r="P316" s="218"/>
      <c r="Q316" s="218"/>
      <c r="R316" s="218"/>
      <c r="S316" s="218"/>
      <c r="T316" s="218"/>
      <c r="U316" s="228"/>
      <c r="V316" s="285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18"/>
      <c r="AH316" s="218"/>
      <c r="AI316" s="218"/>
      <c r="AJ316" s="228"/>
      <c r="AK316" s="228"/>
      <c r="AL316" s="228"/>
      <c r="AM316" s="228"/>
      <c r="AN316" s="218"/>
      <c r="AO316" s="218"/>
      <c r="AP316" s="218"/>
      <c r="AQ316" s="218"/>
      <c r="AR316" s="219"/>
      <c r="AS316" s="219"/>
      <c r="AT316" s="219"/>
      <c r="AU316" s="219"/>
      <c r="AV316" s="219"/>
      <c r="AW316" s="219"/>
      <c r="AX316" s="374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9"/>
      <c r="P317" s="218"/>
      <c r="Q317" s="218"/>
      <c r="R317" s="218"/>
      <c r="S317" s="218"/>
      <c r="T317" s="218"/>
      <c r="U317" s="228"/>
      <c r="V317" s="285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18"/>
      <c r="AH317" s="218"/>
      <c r="AI317" s="218"/>
      <c r="AJ317" s="228"/>
      <c r="AK317" s="228"/>
      <c r="AL317" s="228"/>
      <c r="AM317" s="228"/>
      <c r="AN317" s="218"/>
      <c r="AO317" s="218"/>
      <c r="AP317" s="218"/>
      <c r="AQ317" s="218"/>
      <c r="AR317" s="219"/>
      <c r="AS317" s="219"/>
      <c r="AT317" s="219"/>
      <c r="AU317" s="219"/>
      <c r="AV317" s="219"/>
      <c r="AW317" s="219"/>
      <c r="AX317" s="374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9"/>
      <c r="P318" s="218"/>
      <c r="Q318" s="218"/>
      <c r="R318" s="218"/>
      <c r="S318" s="218"/>
      <c r="T318" s="218"/>
      <c r="U318" s="228"/>
      <c r="V318" s="285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18"/>
      <c r="AH318" s="218"/>
      <c r="AI318" s="218"/>
      <c r="AJ318" s="228"/>
      <c r="AK318" s="228"/>
      <c r="AL318" s="228"/>
      <c r="AM318" s="228"/>
      <c r="AN318" s="218"/>
      <c r="AO318" s="218"/>
      <c r="AP318" s="218"/>
      <c r="AQ318" s="218"/>
      <c r="AR318" s="219"/>
      <c r="AS318" s="219"/>
      <c r="AT318" s="219"/>
      <c r="AU318" s="219"/>
      <c r="AV318" s="219"/>
      <c r="AW318" s="219"/>
      <c r="AX318" s="374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9"/>
      <c r="P319" s="218"/>
      <c r="Q319" s="218"/>
      <c r="R319" s="218"/>
      <c r="S319" s="218"/>
      <c r="T319" s="218"/>
      <c r="U319" s="228"/>
      <c r="V319" s="285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18"/>
      <c r="AH319" s="218"/>
      <c r="AI319" s="218"/>
      <c r="AJ319" s="228"/>
      <c r="AK319" s="228"/>
      <c r="AL319" s="228"/>
      <c r="AM319" s="228"/>
      <c r="AN319" s="218"/>
      <c r="AO319" s="218"/>
      <c r="AP319" s="218"/>
      <c r="AQ319" s="218"/>
      <c r="AR319" s="219"/>
      <c r="AS319" s="219"/>
      <c r="AT319" s="219"/>
      <c r="AU319" s="219"/>
      <c r="AV319" s="219"/>
      <c r="AW319" s="219"/>
      <c r="AX319" s="374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9"/>
      <c r="P320" s="218"/>
      <c r="Q320" s="218"/>
      <c r="R320" s="218"/>
      <c r="S320" s="218"/>
      <c r="T320" s="218"/>
      <c r="U320" s="228"/>
      <c r="V320" s="285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18"/>
      <c r="AH320" s="218"/>
      <c r="AI320" s="218"/>
      <c r="AJ320" s="228"/>
      <c r="AK320" s="228"/>
      <c r="AL320" s="228"/>
      <c r="AM320" s="228"/>
      <c r="AN320" s="218"/>
      <c r="AO320" s="218"/>
      <c r="AP320" s="218"/>
      <c r="AQ320" s="218"/>
      <c r="AR320" s="219"/>
      <c r="AS320" s="219"/>
      <c r="AT320" s="219"/>
      <c r="AU320" s="219"/>
      <c r="AV320" s="219"/>
      <c r="AW320" s="219"/>
      <c r="AX320" s="374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9"/>
      <c r="P321" s="218"/>
      <c r="Q321" s="218"/>
      <c r="R321" s="218"/>
      <c r="S321" s="218"/>
      <c r="T321" s="218"/>
      <c r="U321" s="228"/>
      <c r="V321" s="285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18"/>
      <c r="AH321" s="218"/>
      <c r="AI321" s="218"/>
      <c r="AJ321" s="228"/>
      <c r="AK321" s="228"/>
      <c r="AL321" s="228"/>
      <c r="AM321" s="228"/>
      <c r="AN321" s="218"/>
      <c r="AO321" s="218"/>
      <c r="AP321" s="218"/>
      <c r="AQ321" s="218"/>
      <c r="AR321" s="219"/>
      <c r="AS321" s="219"/>
      <c r="AT321" s="219"/>
      <c r="AU321" s="219"/>
      <c r="AV321" s="219"/>
      <c r="AW321" s="219"/>
      <c r="AX321" s="374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9"/>
      <c r="P322" s="218"/>
      <c r="Q322" s="218"/>
      <c r="R322" s="218"/>
      <c r="S322" s="218"/>
      <c r="T322" s="218"/>
      <c r="U322" s="228"/>
      <c r="V322" s="285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18"/>
      <c r="AH322" s="218"/>
      <c r="AI322" s="218"/>
      <c r="AJ322" s="228"/>
      <c r="AK322" s="228"/>
      <c r="AL322" s="228"/>
      <c r="AM322" s="228"/>
      <c r="AN322" s="218"/>
      <c r="AO322" s="218"/>
      <c r="AP322" s="218"/>
      <c r="AQ322" s="218"/>
      <c r="AR322" s="219"/>
      <c r="AS322" s="219"/>
      <c r="AT322" s="219"/>
      <c r="AU322" s="219"/>
      <c r="AV322" s="219"/>
      <c r="AW322" s="219"/>
      <c r="AX322" s="374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9"/>
      <c r="P323" s="218"/>
      <c r="Q323" s="218"/>
      <c r="R323" s="218"/>
      <c r="S323" s="218"/>
      <c r="T323" s="218"/>
      <c r="U323" s="228"/>
      <c r="V323" s="285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18"/>
      <c r="AH323" s="218"/>
      <c r="AI323" s="218"/>
      <c r="AJ323" s="228"/>
      <c r="AK323" s="228"/>
      <c r="AL323" s="228"/>
      <c r="AM323" s="228"/>
      <c r="AN323" s="218"/>
      <c r="AO323" s="218"/>
      <c r="AP323" s="218"/>
      <c r="AQ323" s="218"/>
      <c r="AR323" s="219"/>
      <c r="AS323" s="219"/>
      <c r="AT323" s="219"/>
      <c r="AU323" s="219"/>
      <c r="AV323" s="219"/>
      <c r="AW323" s="219"/>
      <c r="AX323" s="374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9"/>
      <c r="P324" s="218"/>
      <c r="Q324" s="218"/>
      <c r="R324" s="218"/>
      <c r="S324" s="218"/>
      <c r="T324" s="218"/>
      <c r="U324" s="228"/>
      <c r="V324" s="285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18"/>
      <c r="AH324" s="218"/>
      <c r="AI324" s="218"/>
      <c r="AJ324" s="228"/>
      <c r="AK324" s="228"/>
      <c r="AL324" s="228"/>
      <c r="AM324" s="228"/>
      <c r="AN324" s="218"/>
      <c r="AO324" s="218"/>
      <c r="AP324" s="218"/>
      <c r="AQ324" s="218"/>
      <c r="AR324" s="219"/>
      <c r="AS324" s="219"/>
      <c r="AT324" s="219"/>
      <c r="AU324" s="219"/>
      <c r="AV324" s="219"/>
      <c r="AW324" s="219"/>
      <c r="AX324" s="374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9"/>
      <c r="P325" s="218"/>
      <c r="Q325" s="218"/>
      <c r="R325" s="218"/>
      <c r="S325" s="218"/>
      <c r="T325" s="218"/>
      <c r="U325" s="228"/>
      <c r="V325" s="285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18"/>
      <c r="AH325" s="218"/>
      <c r="AI325" s="218"/>
      <c r="AJ325" s="228"/>
      <c r="AK325" s="228"/>
      <c r="AL325" s="228"/>
      <c r="AM325" s="228"/>
      <c r="AN325" s="218"/>
      <c r="AO325" s="218"/>
      <c r="AP325" s="218"/>
      <c r="AQ325" s="218"/>
      <c r="AR325" s="219"/>
      <c r="AS325" s="219"/>
      <c r="AT325" s="219"/>
      <c r="AU325" s="219"/>
      <c r="AV325" s="219"/>
      <c r="AW325" s="219"/>
      <c r="AX325" s="374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9"/>
      <c r="P326" s="218"/>
      <c r="Q326" s="218"/>
      <c r="R326" s="218"/>
      <c r="S326" s="218"/>
      <c r="T326" s="218"/>
      <c r="U326" s="228"/>
      <c r="V326" s="285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18"/>
      <c r="AH326" s="218"/>
      <c r="AI326" s="218"/>
      <c r="AJ326" s="228"/>
      <c r="AK326" s="228"/>
      <c r="AL326" s="228"/>
      <c r="AM326" s="228"/>
      <c r="AN326" s="218"/>
      <c r="AO326" s="218"/>
      <c r="AP326" s="218"/>
      <c r="AQ326" s="218"/>
      <c r="AR326" s="219"/>
      <c r="AS326" s="219"/>
      <c r="AT326" s="219"/>
      <c r="AU326" s="219"/>
      <c r="AV326" s="219"/>
      <c r="AW326" s="219"/>
      <c r="AX326" s="374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9"/>
      <c r="P327" s="218"/>
      <c r="Q327" s="218"/>
      <c r="R327" s="218"/>
      <c r="S327" s="218"/>
      <c r="T327" s="218"/>
      <c r="U327" s="228"/>
      <c r="V327" s="285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18"/>
      <c r="AH327" s="218"/>
      <c r="AI327" s="218"/>
      <c r="AJ327" s="228"/>
      <c r="AK327" s="228"/>
      <c r="AL327" s="228"/>
      <c r="AM327" s="228"/>
      <c r="AN327" s="218"/>
      <c r="AO327" s="218"/>
      <c r="AP327" s="218"/>
      <c r="AQ327" s="218"/>
      <c r="AR327" s="219"/>
      <c r="AS327" s="219"/>
      <c r="AT327" s="219"/>
      <c r="AU327" s="219"/>
      <c r="AV327" s="219"/>
      <c r="AW327" s="219"/>
      <c r="AX327" s="374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9"/>
      <c r="P328" s="218"/>
      <c r="Q328" s="218"/>
      <c r="R328" s="218"/>
      <c r="S328" s="218"/>
      <c r="T328" s="218"/>
      <c r="U328" s="228"/>
      <c r="V328" s="285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18"/>
      <c r="AH328" s="218"/>
      <c r="AI328" s="218"/>
      <c r="AJ328" s="228"/>
      <c r="AK328" s="228"/>
      <c r="AL328" s="228"/>
      <c r="AM328" s="228"/>
      <c r="AN328" s="218"/>
      <c r="AO328" s="218"/>
      <c r="AP328" s="218"/>
      <c r="AQ328" s="218"/>
      <c r="AR328" s="219"/>
      <c r="AS328" s="219"/>
      <c r="AT328" s="219"/>
      <c r="AU328" s="219"/>
      <c r="AV328" s="219"/>
      <c r="AW328" s="219"/>
      <c r="AX328" s="374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9"/>
      <c r="P329" s="218"/>
      <c r="Q329" s="218"/>
      <c r="R329" s="218"/>
      <c r="S329" s="218"/>
      <c r="T329" s="218"/>
      <c r="U329" s="228"/>
      <c r="V329" s="285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18"/>
      <c r="AH329" s="218"/>
      <c r="AI329" s="218"/>
      <c r="AJ329" s="228"/>
      <c r="AK329" s="228"/>
      <c r="AL329" s="228"/>
      <c r="AM329" s="228"/>
      <c r="AN329" s="218"/>
      <c r="AO329" s="218"/>
      <c r="AP329" s="218"/>
      <c r="AQ329" s="218"/>
      <c r="AR329" s="219"/>
      <c r="AS329" s="219"/>
      <c r="AT329" s="219"/>
      <c r="AU329" s="219"/>
      <c r="AV329" s="219"/>
      <c r="AW329" s="219"/>
      <c r="AX329" s="374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9"/>
      <c r="P330" s="218"/>
      <c r="Q330" s="218"/>
      <c r="R330" s="218"/>
      <c r="S330" s="218"/>
      <c r="T330" s="218"/>
      <c r="U330" s="228"/>
      <c r="V330" s="285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18"/>
      <c r="AH330" s="218"/>
      <c r="AI330" s="218"/>
      <c r="AJ330" s="228"/>
      <c r="AK330" s="228"/>
      <c r="AL330" s="228"/>
      <c r="AM330" s="228"/>
      <c r="AN330" s="218"/>
      <c r="AO330" s="218"/>
      <c r="AP330" s="218"/>
      <c r="AQ330" s="218"/>
      <c r="AR330" s="219"/>
      <c r="AS330" s="219"/>
      <c r="AT330" s="219"/>
      <c r="AU330" s="219"/>
      <c r="AV330" s="219"/>
      <c r="AW330" s="219"/>
      <c r="AX330" s="374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9"/>
      <c r="P331" s="218"/>
      <c r="Q331" s="218"/>
      <c r="R331" s="218"/>
      <c r="S331" s="218"/>
      <c r="T331" s="218"/>
      <c r="U331" s="228"/>
      <c r="V331" s="285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18"/>
      <c r="AH331" s="218"/>
      <c r="AI331" s="218"/>
      <c r="AJ331" s="228"/>
      <c r="AK331" s="228"/>
      <c r="AL331" s="228"/>
      <c r="AM331" s="228"/>
      <c r="AN331" s="218"/>
      <c r="AO331" s="218"/>
      <c r="AP331" s="218"/>
      <c r="AQ331" s="218"/>
      <c r="AR331" s="219"/>
      <c r="AS331" s="219"/>
      <c r="AT331" s="219"/>
      <c r="AU331" s="219"/>
      <c r="AV331" s="219"/>
      <c r="AW331" s="219"/>
      <c r="AX331" s="374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9"/>
      <c r="P332" s="218"/>
      <c r="Q332" s="218"/>
      <c r="R332" s="218"/>
      <c r="S332" s="218"/>
      <c r="T332" s="218"/>
      <c r="U332" s="228"/>
      <c r="V332" s="285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18"/>
      <c r="AH332" s="218"/>
      <c r="AI332" s="218"/>
      <c r="AJ332" s="228"/>
      <c r="AK332" s="228"/>
      <c r="AL332" s="228"/>
      <c r="AM332" s="228"/>
      <c r="AN332" s="218"/>
      <c r="AO332" s="218"/>
      <c r="AP332" s="218"/>
      <c r="AQ332" s="218"/>
      <c r="AR332" s="219"/>
      <c r="AS332" s="219"/>
      <c r="AT332" s="219"/>
      <c r="AU332" s="219"/>
      <c r="AV332" s="219"/>
      <c r="AW332" s="219"/>
      <c r="AX332" s="374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9"/>
      <c r="P333" s="218"/>
      <c r="Q333" s="218"/>
      <c r="R333" s="218"/>
      <c r="S333" s="218"/>
      <c r="T333" s="218"/>
      <c r="U333" s="228"/>
      <c r="V333" s="285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18"/>
      <c r="AH333" s="218"/>
      <c r="AI333" s="218"/>
      <c r="AJ333" s="228"/>
      <c r="AK333" s="228"/>
      <c r="AL333" s="228"/>
      <c r="AM333" s="228"/>
      <c r="AN333" s="218"/>
      <c r="AO333" s="218"/>
      <c r="AP333" s="218"/>
      <c r="AQ333" s="218"/>
      <c r="AR333" s="219"/>
      <c r="AS333" s="219"/>
      <c r="AT333" s="219"/>
      <c r="AU333" s="219"/>
      <c r="AV333" s="219"/>
      <c r="AW333" s="219"/>
      <c r="AX333" s="374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9"/>
      <c r="P334" s="218"/>
      <c r="Q334" s="218"/>
      <c r="R334" s="218"/>
      <c r="S334" s="218"/>
      <c r="T334" s="218"/>
      <c r="U334" s="228"/>
      <c r="V334" s="285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18"/>
      <c r="AH334" s="218"/>
      <c r="AI334" s="218"/>
      <c r="AJ334" s="228"/>
      <c r="AK334" s="228"/>
      <c r="AL334" s="228"/>
      <c r="AM334" s="228"/>
      <c r="AN334" s="218"/>
      <c r="AO334" s="218"/>
      <c r="AP334" s="218"/>
      <c r="AQ334" s="218"/>
      <c r="AR334" s="219"/>
      <c r="AS334" s="219"/>
      <c r="AT334" s="219"/>
      <c r="AU334" s="219"/>
      <c r="AV334" s="219"/>
      <c r="AW334" s="219"/>
      <c r="AX334" s="374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9"/>
      <c r="P335" s="218"/>
      <c r="Q335" s="218"/>
      <c r="R335" s="218"/>
      <c r="S335" s="218"/>
      <c r="T335" s="218"/>
      <c r="U335" s="228"/>
      <c r="V335" s="285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18"/>
      <c r="AH335" s="218"/>
      <c r="AI335" s="218"/>
      <c r="AJ335" s="228"/>
      <c r="AK335" s="228"/>
      <c r="AL335" s="228"/>
      <c r="AM335" s="228"/>
      <c r="AN335" s="218"/>
      <c r="AO335" s="218"/>
      <c r="AP335" s="218"/>
      <c r="AQ335" s="218"/>
      <c r="AR335" s="219"/>
      <c r="AS335" s="219"/>
      <c r="AT335" s="219"/>
      <c r="AU335" s="219"/>
      <c r="AV335" s="219"/>
      <c r="AW335" s="219"/>
      <c r="AX335" s="374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9"/>
      <c r="P336" s="218"/>
      <c r="Q336" s="218"/>
      <c r="R336" s="218"/>
      <c r="S336" s="218"/>
      <c r="T336" s="218"/>
      <c r="U336" s="228"/>
      <c r="V336" s="285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18"/>
      <c r="AH336" s="218"/>
      <c r="AI336" s="218"/>
      <c r="AJ336" s="228"/>
      <c r="AK336" s="228"/>
      <c r="AL336" s="228"/>
      <c r="AM336" s="228"/>
      <c r="AN336" s="218"/>
      <c r="AO336" s="218"/>
      <c r="AP336" s="218"/>
      <c r="AQ336" s="218"/>
      <c r="AR336" s="219"/>
      <c r="AS336" s="219"/>
      <c r="AT336" s="219"/>
      <c r="AU336" s="219"/>
      <c r="AV336" s="219"/>
      <c r="AW336" s="219"/>
      <c r="AX336" s="374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9"/>
      <c r="P337" s="218"/>
      <c r="Q337" s="218"/>
      <c r="R337" s="218"/>
      <c r="S337" s="218"/>
      <c r="T337" s="218"/>
      <c r="U337" s="228"/>
      <c r="V337" s="285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18"/>
      <c r="AH337" s="218"/>
      <c r="AI337" s="218"/>
      <c r="AJ337" s="228"/>
      <c r="AK337" s="228"/>
      <c r="AL337" s="228"/>
      <c r="AM337" s="228"/>
      <c r="AN337" s="218"/>
      <c r="AO337" s="218"/>
      <c r="AP337" s="218"/>
      <c r="AQ337" s="218"/>
      <c r="AR337" s="219"/>
      <c r="AS337" s="219"/>
      <c r="AT337" s="219"/>
      <c r="AU337" s="219"/>
      <c r="AV337" s="219"/>
      <c r="AW337" s="219"/>
      <c r="AX337" s="374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9"/>
      <c r="P338" s="218"/>
      <c r="Q338" s="218"/>
      <c r="R338" s="218"/>
      <c r="S338" s="218"/>
      <c r="T338" s="218"/>
      <c r="U338" s="228"/>
      <c r="V338" s="285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18"/>
      <c r="AH338" s="218"/>
      <c r="AI338" s="218"/>
      <c r="AJ338" s="228"/>
      <c r="AK338" s="228"/>
      <c r="AL338" s="228"/>
      <c r="AM338" s="228"/>
      <c r="AN338" s="218"/>
      <c r="AO338" s="218"/>
      <c r="AP338" s="218"/>
      <c r="AQ338" s="218"/>
      <c r="AR338" s="219"/>
      <c r="AS338" s="219"/>
      <c r="AT338" s="219"/>
      <c r="AU338" s="219"/>
      <c r="AV338" s="219"/>
      <c r="AW338" s="219"/>
      <c r="AX338" s="374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9"/>
      <c r="P339" s="218"/>
      <c r="Q339" s="218"/>
      <c r="R339" s="218"/>
      <c r="S339" s="218"/>
      <c r="T339" s="218"/>
      <c r="U339" s="228"/>
      <c r="V339" s="285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18"/>
      <c r="AH339" s="218"/>
      <c r="AI339" s="218"/>
      <c r="AJ339" s="228"/>
      <c r="AK339" s="228"/>
      <c r="AL339" s="228"/>
      <c r="AM339" s="228"/>
      <c r="AN339" s="218"/>
      <c r="AO339" s="218"/>
      <c r="AP339" s="218"/>
      <c r="AQ339" s="218"/>
      <c r="AR339" s="219"/>
      <c r="AS339" s="219"/>
      <c r="AT339" s="219"/>
      <c r="AU339" s="219"/>
      <c r="AV339" s="219"/>
      <c r="AW339" s="219"/>
      <c r="AX339" s="374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9"/>
      <c r="P340" s="218"/>
      <c r="Q340" s="218"/>
      <c r="R340" s="218"/>
      <c r="S340" s="218"/>
      <c r="T340" s="218"/>
      <c r="U340" s="228"/>
      <c r="V340" s="285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18"/>
      <c r="AH340" s="218"/>
      <c r="AI340" s="218"/>
      <c r="AJ340" s="228"/>
      <c r="AK340" s="228"/>
      <c r="AL340" s="228"/>
      <c r="AM340" s="228"/>
      <c r="AN340" s="218"/>
      <c r="AO340" s="218"/>
      <c r="AP340" s="218"/>
      <c r="AQ340" s="218"/>
      <c r="AR340" s="219"/>
      <c r="AS340" s="219"/>
      <c r="AT340" s="219"/>
      <c r="AU340" s="219"/>
      <c r="AV340" s="219"/>
      <c r="AW340" s="219"/>
      <c r="AX340" s="374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9"/>
      <c r="P341" s="218"/>
      <c r="Q341" s="218"/>
      <c r="R341" s="218"/>
      <c r="S341" s="218"/>
      <c r="T341" s="218"/>
      <c r="U341" s="228"/>
      <c r="V341" s="285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18"/>
      <c r="AH341" s="218"/>
      <c r="AI341" s="218"/>
      <c r="AJ341" s="228"/>
      <c r="AK341" s="228"/>
      <c r="AL341" s="228"/>
      <c r="AM341" s="228"/>
      <c r="AN341" s="218"/>
      <c r="AO341" s="218"/>
      <c r="AP341" s="218"/>
      <c r="AQ341" s="218"/>
      <c r="AR341" s="219"/>
      <c r="AS341" s="219"/>
      <c r="AT341" s="219"/>
      <c r="AU341" s="219"/>
      <c r="AV341" s="219"/>
      <c r="AW341" s="219"/>
      <c r="AX341" s="374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9"/>
      <c r="P342" s="218"/>
      <c r="Q342" s="218"/>
      <c r="R342" s="218"/>
      <c r="S342" s="218"/>
      <c r="T342" s="218"/>
      <c r="U342" s="228"/>
      <c r="V342" s="285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18"/>
      <c r="AH342" s="218"/>
      <c r="AI342" s="218"/>
      <c r="AJ342" s="228"/>
      <c r="AK342" s="228"/>
      <c r="AL342" s="228"/>
      <c r="AM342" s="228"/>
      <c r="AN342" s="218"/>
      <c r="AO342" s="218"/>
      <c r="AP342" s="218"/>
      <c r="AQ342" s="218"/>
      <c r="AR342" s="219"/>
      <c r="AS342" s="219"/>
      <c r="AT342" s="219"/>
      <c r="AU342" s="219"/>
      <c r="AV342" s="219"/>
      <c r="AW342" s="219"/>
      <c r="AX342" s="374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9"/>
      <c r="P343" s="218"/>
      <c r="Q343" s="218"/>
      <c r="R343" s="218"/>
      <c r="S343" s="218"/>
      <c r="T343" s="218"/>
      <c r="U343" s="228"/>
      <c r="V343" s="285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18"/>
      <c r="AH343" s="218"/>
      <c r="AI343" s="218"/>
      <c r="AJ343" s="228"/>
      <c r="AK343" s="228"/>
      <c r="AL343" s="228"/>
      <c r="AM343" s="228"/>
      <c r="AN343" s="218"/>
      <c r="AO343" s="218"/>
      <c r="AP343" s="218"/>
      <c r="AQ343" s="218"/>
      <c r="AR343" s="219"/>
      <c r="AS343" s="219"/>
      <c r="AT343" s="219"/>
      <c r="AU343" s="219"/>
      <c r="AV343" s="219"/>
      <c r="AW343" s="219"/>
      <c r="AX343" s="374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9"/>
      <c r="P344" s="218"/>
      <c r="Q344" s="218"/>
      <c r="R344" s="218"/>
      <c r="S344" s="218"/>
      <c r="T344" s="218"/>
      <c r="U344" s="228"/>
      <c r="V344" s="285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18"/>
      <c r="AH344" s="218"/>
      <c r="AI344" s="218"/>
      <c r="AJ344" s="228"/>
      <c r="AK344" s="228"/>
      <c r="AL344" s="228"/>
      <c r="AM344" s="228"/>
      <c r="AN344" s="218"/>
      <c r="AO344" s="218"/>
      <c r="AP344" s="218"/>
      <c r="AQ344" s="218"/>
      <c r="AR344" s="219"/>
      <c r="AS344" s="219"/>
      <c r="AT344" s="219"/>
      <c r="AU344" s="219"/>
      <c r="AV344" s="219"/>
      <c r="AW344" s="219"/>
      <c r="AX344" s="374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9"/>
      <c r="P345" s="218"/>
      <c r="Q345" s="218"/>
      <c r="R345" s="218"/>
      <c r="S345" s="218"/>
      <c r="T345" s="218"/>
      <c r="U345" s="228"/>
      <c r="V345" s="285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18"/>
      <c r="AH345" s="218"/>
      <c r="AI345" s="218"/>
      <c r="AJ345" s="228"/>
      <c r="AK345" s="228"/>
      <c r="AL345" s="228"/>
      <c r="AM345" s="228"/>
      <c r="AN345" s="218"/>
      <c r="AO345" s="218"/>
      <c r="AP345" s="218"/>
      <c r="AQ345" s="218"/>
      <c r="AR345" s="219"/>
      <c r="AS345" s="219"/>
      <c r="AT345" s="219"/>
      <c r="AU345" s="219"/>
      <c r="AV345" s="219"/>
      <c r="AW345" s="219"/>
      <c r="AX345" s="374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9"/>
      <c r="P346" s="218"/>
      <c r="Q346" s="218"/>
      <c r="R346" s="218"/>
      <c r="S346" s="218"/>
      <c r="T346" s="218"/>
      <c r="U346" s="228"/>
      <c r="V346" s="285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18"/>
      <c r="AH346" s="218"/>
      <c r="AI346" s="218"/>
      <c r="AJ346" s="228"/>
      <c r="AK346" s="228"/>
      <c r="AL346" s="228"/>
      <c r="AM346" s="228"/>
      <c r="AN346" s="218"/>
      <c r="AO346" s="218"/>
      <c r="AP346" s="218"/>
      <c r="AQ346" s="218"/>
      <c r="AR346" s="219"/>
      <c r="AS346" s="219"/>
      <c r="AT346" s="219"/>
      <c r="AU346" s="219"/>
      <c r="AV346" s="219"/>
      <c r="AW346" s="219"/>
      <c r="AX346" s="374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9"/>
      <c r="P347" s="218"/>
      <c r="Q347" s="218"/>
      <c r="R347" s="218"/>
      <c r="S347" s="218"/>
      <c r="T347" s="218"/>
      <c r="U347" s="228"/>
      <c r="V347" s="285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18"/>
      <c r="AH347" s="218"/>
      <c r="AI347" s="218"/>
      <c r="AJ347" s="228"/>
      <c r="AK347" s="228"/>
      <c r="AL347" s="228"/>
      <c r="AM347" s="228"/>
      <c r="AN347" s="218"/>
      <c r="AO347" s="218"/>
      <c r="AP347" s="218"/>
      <c r="AQ347" s="218"/>
      <c r="AR347" s="219"/>
      <c r="AS347" s="219"/>
      <c r="AT347" s="219"/>
      <c r="AU347" s="219"/>
      <c r="AV347" s="219"/>
      <c r="AW347" s="219"/>
      <c r="AX347" s="374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9"/>
      <c r="P348" s="218"/>
      <c r="Q348" s="218"/>
      <c r="R348" s="218"/>
      <c r="S348" s="218"/>
      <c r="T348" s="218"/>
      <c r="U348" s="228"/>
      <c r="V348" s="285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18"/>
      <c r="AH348" s="218"/>
      <c r="AI348" s="218"/>
      <c r="AJ348" s="228"/>
      <c r="AK348" s="228"/>
      <c r="AL348" s="228"/>
      <c r="AM348" s="228"/>
      <c r="AN348" s="218"/>
      <c r="AO348" s="218"/>
      <c r="AP348" s="218"/>
      <c r="AQ348" s="218"/>
      <c r="AR348" s="219"/>
      <c r="AS348" s="219"/>
      <c r="AT348" s="219"/>
      <c r="AU348" s="219"/>
      <c r="AV348" s="219"/>
      <c r="AW348" s="219"/>
      <c r="AX348" s="374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9"/>
      <c r="P349" s="218"/>
      <c r="Q349" s="218"/>
      <c r="R349" s="218"/>
      <c r="S349" s="218"/>
      <c r="T349" s="218"/>
      <c r="U349" s="228"/>
      <c r="V349" s="285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18"/>
      <c r="AH349" s="218"/>
      <c r="AI349" s="218"/>
      <c r="AJ349" s="228"/>
      <c r="AK349" s="228"/>
      <c r="AL349" s="228"/>
      <c r="AM349" s="228"/>
      <c r="AN349" s="218"/>
      <c r="AO349" s="218"/>
      <c r="AP349" s="218"/>
      <c r="AQ349" s="218"/>
      <c r="AR349" s="219"/>
      <c r="AS349" s="219"/>
      <c r="AT349" s="219"/>
      <c r="AU349" s="219"/>
      <c r="AV349" s="219"/>
      <c r="AW349" s="219"/>
      <c r="AX349" s="374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9"/>
      <c r="P350" s="218"/>
      <c r="Q350" s="218"/>
      <c r="R350" s="218"/>
      <c r="S350" s="218"/>
      <c r="T350" s="218"/>
      <c r="U350" s="228"/>
      <c r="V350" s="285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18"/>
      <c r="AH350" s="218"/>
      <c r="AI350" s="218"/>
      <c r="AJ350" s="228"/>
      <c r="AK350" s="228"/>
      <c r="AL350" s="228"/>
      <c r="AM350" s="228"/>
      <c r="AN350" s="218"/>
      <c r="AO350" s="218"/>
      <c r="AP350" s="218"/>
      <c r="AQ350" s="218"/>
      <c r="AR350" s="219"/>
      <c r="AS350" s="219"/>
      <c r="AT350" s="219"/>
      <c r="AU350" s="219"/>
      <c r="AV350" s="219"/>
      <c r="AW350" s="219"/>
      <c r="AX350" s="374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9"/>
      <c r="P351" s="218"/>
      <c r="Q351" s="218"/>
      <c r="R351" s="218"/>
      <c r="S351" s="218"/>
      <c r="T351" s="218"/>
      <c r="U351" s="228"/>
      <c r="V351" s="285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18"/>
      <c r="AH351" s="218"/>
      <c r="AI351" s="218"/>
      <c r="AJ351" s="228"/>
      <c r="AK351" s="228"/>
      <c r="AL351" s="228"/>
      <c r="AM351" s="228"/>
      <c r="AN351" s="218"/>
      <c r="AO351" s="218"/>
      <c r="AP351" s="218"/>
      <c r="AQ351" s="218"/>
      <c r="AR351" s="219"/>
      <c r="AS351" s="219"/>
      <c r="AT351" s="219"/>
      <c r="AU351" s="219"/>
      <c r="AV351" s="219"/>
      <c r="AW351" s="219"/>
      <c r="AX351" s="374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9"/>
      <c r="P352" s="218"/>
      <c r="Q352" s="218"/>
      <c r="R352" s="218"/>
      <c r="S352" s="218"/>
      <c r="T352" s="218"/>
      <c r="U352" s="228"/>
      <c r="V352" s="285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18"/>
      <c r="AH352" s="218"/>
      <c r="AI352" s="218"/>
      <c r="AJ352" s="228"/>
      <c r="AK352" s="228"/>
      <c r="AL352" s="228"/>
      <c r="AM352" s="228"/>
      <c r="AN352" s="218"/>
      <c r="AO352" s="218"/>
      <c r="AP352" s="218"/>
      <c r="AQ352" s="218"/>
      <c r="AR352" s="219"/>
      <c r="AS352" s="219"/>
      <c r="AT352" s="219"/>
      <c r="AU352" s="219"/>
      <c r="AV352" s="219"/>
      <c r="AW352" s="219"/>
      <c r="AX352" s="374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9"/>
      <c r="P353" s="218"/>
      <c r="Q353" s="218"/>
      <c r="R353" s="218"/>
      <c r="S353" s="218"/>
      <c r="T353" s="218"/>
      <c r="U353" s="228"/>
      <c r="V353" s="285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18"/>
      <c r="AH353" s="218"/>
      <c r="AI353" s="218"/>
      <c r="AJ353" s="228"/>
      <c r="AK353" s="228"/>
      <c r="AL353" s="228"/>
      <c r="AM353" s="228"/>
      <c r="AN353" s="218"/>
      <c r="AO353" s="218"/>
      <c r="AP353" s="218"/>
      <c r="AQ353" s="218"/>
      <c r="AR353" s="219"/>
      <c r="AS353" s="219"/>
      <c r="AT353" s="219"/>
      <c r="AU353" s="219"/>
      <c r="AV353" s="219"/>
      <c r="AW353" s="219"/>
      <c r="AX353" s="374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9"/>
      <c r="P354" s="218"/>
      <c r="Q354" s="218"/>
      <c r="R354" s="218"/>
      <c r="S354" s="218"/>
      <c r="T354" s="218"/>
      <c r="U354" s="228"/>
      <c r="V354" s="285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18"/>
      <c r="AH354" s="218"/>
      <c r="AI354" s="218"/>
      <c r="AJ354" s="228"/>
      <c r="AK354" s="228"/>
      <c r="AL354" s="228"/>
      <c r="AM354" s="228"/>
      <c r="AN354" s="218"/>
      <c r="AO354" s="218"/>
      <c r="AP354" s="218"/>
      <c r="AQ354" s="218"/>
      <c r="AR354" s="219"/>
      <c r="AS354" s="219"/>
      <c r="AT354" s="219"/>
      <c r="AU354" s="219"/>
      <c r="AV354" s="219"/>
      <c r="AW354" s="219"/>
      <c r="AX354" s="374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9"/>
      <c r="P355" s="218"/>
      <c r="Q355" s="218"/>
      <c r="R355" s="218"/>
      <c r="S355" s="218"/>
      <c r="T355" s="218"/>
      <c r="U355" s="228"/>
      <c r="V355" s="285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18"/>
      <c r="AH355" s="218"/>
      <c r="AI355" s="218"/>
      <c r="AJ355" s="228"/>
      <c r="AK355" s="228"/>
      <c r="AL355" s="228"/>
      <c r="AM355" s="228"/>
      <c r="AN355" s="218"/>
      <c r="AO355" s="218"/>
      <c r="AP355" s="218"/>
      <c r="AQ355" s="218"/>
      <c r="AR355" s="219"/>
      <c r="AS355" s="219"/>
      <c r="AT355" s="219"/>
      <c r="AU355" s="219"/>
      <c r="AV355" s="219"/>
      <c r="AW355" s="219"/>
      <c r="AX355" s="374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9"/>
      <c r="P356" s="218"/>
      <c r="Q356" s="218"/>
      <c r="R356" s="218"/>
      <c r="S356" s="218"/>
      <c r="T356" s="218"/>
      <c r="U356" s="228"/>
      <c r="V356" s="285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18"/>
      <c r="AH356" s="218"/>
      <c r="AI356" s="218"/>
      <c r="AJ356" s="228"/>
      <c r="AK356" s="228"/>
      <c r="AL356" s="228"/>
      <c r="AM356" s="228"/>
      <c r="AN356" s="218"/>
      <c r="AO356" s="218"/>
      <c r="AP356" s="218"/>
      <c r="AQ356" s="218"/>
      <c r="AR356" s="219"/>
      <c r="AS356" s="219"/>
      <c r="AT356" s="219"/>
      <c r="AU356" s="219"/>
      <c r="AV356" s="219"/>
      <c r="AW356" s="219"/>
      <c r="AX356" s="374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9"/>
      <c r="P357" s="218"/>
      <c r="Q357" s="218"/>
      <c r="R357" s="218"/>
      <c r="S357" s="218"/>
      <c r="T357" s="218"/>
      <c r="U357" s="228"/>
      <c r="V357" s="285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18"/>
      <c r="AH357" s="218"/>
      <c r="AI357" s="218"/>
      <c r="AJ357" s="228"/>
      <c r="AK357" s="228"/>
      <c r="AL357" s="228"/>
      <c r="AM357" s="228"/>
      <c r="AN357" s="218"/>
      <c r="AO357" s="218"/>
      <c r="AP357" s="218"/>
      <c r="AQ357" s="218"/>
      <c r="AR357" s="219"/>
      <c r="AS357" s="219"/>
      <c r="AT357" s="219"/>
      <c r="AU357" s="219"/>
      <c r="AV357" s="219"/>
      <c r="AW357" s="219"/>
      <c r="AX357" s="374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9"/>
      <c r="P358" s="218"/>
      <c r="Q358" s="218"/>
      <c r="R358" s="218"/>
      <c r="S358" s="218"/>
      <c r="T358" s="218"/>
      <c r="U358" s="228"/>
      <c r="V358" s="285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18"/>
      <c r="AH358" s="218"/>
      <c r="AI358" s="218"/>
      <c r="AJ358" s="228"/>
      <c r="AK358" s="228"/>
      <c r="AL358" s="228"/>
      <c r="AM358" s="228"/>
      <c r="AN358" s="218"/>
      <c r="AO358" s="218"/>
      <c r="AP358" s="218"/>
      <c r="AQ358" s="218"/>
      <c r="AR358" s="219"/>
      <c r="AS358" s="219"/>
      <c r="AT358" s="219"/>
      <c r="AU358" s="219"/>
      <c r="AV358" s="219"/>
      <c r="AW358" s="219"/>
      <c r="AX358" s="374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9"/>
      <c r="P359" s="218"/>
      <c r="Q359" s="218"/>
      <c r="R359" s="218"/>
      <c r="S359" s="218"/>
      <c r="T359" s="218"/>
      <c r="U359" s="228"/>
      <c r="V359" s="285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18"/>
      <c r="AH359" s="218"/>
      <c r="AI359" s="218"/>
      <c r="AJ359" s="228"/>
      <c r="AK359" s="228"/>
      <c r="AL359" s="228"/>
      <c r="AM359" s="228"/>
      <c r="AN359" s="218"/>
      <c r="AO359" s="218"/>
      <c r="AP359" s="218"/>
      <c r="AQ359" s="218"/>
      <c r="AR359" s="219"/>
      <c r="AS359" s="219"/>
      <c r="AT359" s="219"/>
      <c r="AU359" s="219"/>
      <c r="AV359" s="219"/>
      <c r="AW359" s="219"/>
      <c r="AX359" s="374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9"/>
      <c r="P360" s="218"/>
      <c r="Q360" s="218"/>
      <c r="R360" s="218"/>
      <c r="S360" s="218"/>
      <c r="T360" s="218"/>
      <c r="U360" s="228"/>
      <c r="V360" s="285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18"/>
      <c r="AH360" s="218"/>
      <c r="AI360" s="218"/>
      <c r="AJ360" s="228"/>
      <c r="AK360" s="228"/>
      <c r="AL360" s="228"/>
      <c r="AM360" s="228"/>
      <c r="AN360" s="218"/>
      <c r="AO360" s="218"/>
      <c r="AP360" s="218"/>
      <c r="AQ360" s="218"/>
      <c r="AR360" s="219"/>
      <c r="AS360" s="219"/>
      <c r="AT360" s="219"/>
      <c r="AU360" s="219"/>
      <c r="AV360" s="219"/>
      <c r="AW360" s="219"/>
      <c r="AX360" s="374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9"/>
      <c r="P361" s="218"/>
      <c r="Q361" s="218"/>
      <c r="R361" s="218"/>
      <c r="S361" s="218"/>
      <c r="T361" s="218"/>
      <c r="U361" s="228"/>
      <c r="V361" s="285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18"/>
      <c r="AH361" s="218"/>
      <c r="AI361" s="218"/>
      <c r="AJ361" s="228"/>
      <c r="AK361" s="228"/>
      <c r="AL361" s="228"/>
      <c r="AM361" s="228"/>
      <c r="AN361" s="218"/>
      <c r="AO361" s="218"/>
      <c r="AP361" s="218"/>
      <c r="AQ361" s="218"/>
      <c r="AR361" s="219"/>
      <c r="AS361" s="219"/>
      <c r="AT361" s="219"/>
      <c r="AU361" s="219"/>
      <c r="AV361" s="219"/>
      <c r="AW361" s="219"/>
      <c r="AX361" s="374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9"/>
      <c r="P362" s="218"/>
      <c r="Q362" s="218"/>
      <c r="R362" s="218"/>
      <c r="S362" s="218"/>
      <c r="T362" s="218"/>
      <c r="U362" s="228"/>
      <c r="V362" s="285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18"/>
      <c r="AH362" s="218"/>
      <c r="AI362" s="218"/>
      <c r="AJ362" s="228"/>
      <c r="AK362" s="228"/>
      <c r="AL362" s="228"/>
      <c r="AM362" s="228"/>
      <c r="AN362" s="218"/>
      <c r="AO362" s="218"/>
      <c r="AP362" s="218"/>
      <c r="AQ362" s="218"/>
      <c r="AR362" s="219"/>
      <c r="AS362" s="219"/>
      <c r="AT362" s="219"/>
      <c r="AU362" s="219"/>
      <c r="AV362" s="219"/>
      <c r="AW362" s="219"/>
      <c r="AX362" s="374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9"/>
      <c r="P363" s="218"/>
      <c r="Q363" s="218"/>
      <c r="R363" s="218"/>
      <c r="S363" s="218"/>
      <c r="T363" s="218"/>
      <c r="U363" s="228"/>
      <c r="V363" s="285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18"/>
      <c r="AH363" s="218"/>
      <c r="AI363" s="218"/>
      <c r="AJ363" s="228"/>
      <c r="AK363" s="228"/>
      <c r="AL363" s="228"/>
      <c r="AM363" s="228"/>
      <c r="AN363" s="218"/>
      <c r="AO363" s="218"/>
      <c r="AP363" s="218"/>
      <c r="AQ363" s="218"/>
      <c r="AR363" s="219"/>
      <c r="AS363" s="219"/>
      <c r="AT363" s="219"/>
      <c r="AU363" s="219"/>
      <c r="AV363" s="219"/>
      <c r="AW363" s="219"/>
      <c r="AX363" s="374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9"/>
      <c r="P364" s="218"/>
      <c r="Q364" s="218"/>
      <c r="R364" s="218"/>
      <c r="S364" s="218"/>
      <c r="T364" s="218"/>
      <c r="U364" s="228"/>
      <c r="V364" s="285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18"/>
      <c r="AH364" s="218"/>
      <c r="AI364" s="218"/>
      <c r="AJ364" s="228"/>
      <c r="AK364" s="228"/>
      <c r="AL364" s="228"/>
      <c r="AM364" s="228"/>
      <c r="AN364" s="218"/>
      <c r="AO364" s="218"/>
      <c r="AP364" s="218"/>
      <c r="AQ364" s="218"/>
      <c r="AR364" s="219"/>
      <c r="AS364" s="219"/>
      <c r="AT364" s="219"/>
      <c r="AU364" s="219"/>
      <c r="AV364" s="219"/>
      <c r="AW364" s="219"/>
      <c r="AX364" s="374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9"/>
      <c r="P365" s="218"/>
      <c r="Q365" s="218"/>
      <c r="R365" s="218"/>
      <c r="S365" s="218"/>
      <c r="T365" s="218"/>
      <c r="U365" s="228"/>
      <c r="V365" s="285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18"/>
      <c r="AH365" s="218"/>
      <c r="AI365" s="218"/>
      <c r="AJ365" s="228"/>
      <c r="AK365" s="228"/>
      <c r="AL365" s="228"/>
      <c r="AM365" s="228"/>
      <c r="AN365" s="218"/>
      <c r="AO365" s="218"/>
      <c r="AP365" s="218"/>
      <c r="AQ365" s="218"/>
      <c r="AR365" s="219"/>
      <c r="AS365" s="219"/>
      <c r="AT365" s="219"/>
      <c r="AU365" s="219"/>
      <c r="AV365" s="219"/>
      <c r="AW365" s="219"/>
      <c r="AX365" s="374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9"/>
      <c r="P366" s="218"/>
      <c r="Q366" s="218"/>
      <c r="R366" s="218"/>
      <c r="S366" s="218"/>
      <c r="T366" s="218"/>
      <c r="U366" s="228"/>
      <c r="V366" s="285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18"/>
      <c r="AH366" s="218"/>
      <c r="AI366" s="218"/>
      <c r="AJ366" s="228"/>
      <c r="AK366" s="228"/>
      <c r="AL366" s="228"/>
      <c r="AM366" s="228"/>
      <c r="AN366" s="218"/>
      <c r="AO366" s="218"/>
      <c r="AP366" s="218"/>
      <c r="AQ366" s="218"/>
      <c r="AR366" s="219"/>
      <c r="AS366" s="219"/>
      <c r="AT366" s="219"/>
      <c r="AU366" s="219"/>
      <c r="AV366" s="219"/>
      <c r="AW366" s="219"/>
      <c r="AX366" s="374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9"/>
      <c r="P367" s="218"/>
      <c r="Q367" s="218"/>
      <c r="R367" s="218"/>
      <c r="S367" s="218"/>
      <c r="T367" s="218"/>
      <c r="U367" s="228"/>
      <c r="V367" s="285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18"/>
      <c r="AH367" s="218"/>
      <c r="AI367" s="218"/>
      <c r="AJ367" s="228"/>
      <c r="AK367" s="228"/>
      <c r="AL367" s="228"/>
      <c r="AM367" s="228"/>
      <c r="AN367" s="218"/>
      <c r="AO367" s="218"/>
      <c r="AP367" s="218"/>
      <c r="AQ367" s="218"/>
      <c r="AR367" s="219"/>
      <c r="AS367" s="219"/>
      <c r="AT367" s="219"/>
      <c r="AU367" s="219"/>
      <c r="AV367" s="219"/>
      <c r="AW367" s="219"/>
      <c r="AX367" s="374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9"/>
      <c r="P368" s="218"/>
      <c r="Q368" s="218"/>
      <c r="R368" s="218"/>
      <c r="S368" s="218"/>
      <c r="T368" s="218"/>
      <c r="U368" s="228"/>
      <c r="V368" s="285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18"/>
      <c r="AH368" s="218"/>
      <c r="AI368" s="218"/>
      <c r="AJ368" s="228"/>
      <c r="AK368" s="228"/>
      <c r="AL368" s="228"/>
      <c r="AM368" s="228"/>
      <c r="AN368" s="218"/>
      <c r="AO368" s="218"/>
      <c r="AP368" s="218"/>
      <c r="AQ368" s="218"/>
      <c r="AR368" s="219"/>
      <c r="AS368" s="219"/>
      <c r="AT368" s="219"/>
      <c r="AU368" s="219"/>
      <c r="AV368" s="219"/>
      <c r="AW368" s="219"/>
      <c r="AX368" s="374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9"/>
      <c r="P369" s="218"/>
      <c r="Q369" s="218"/>
      <c r="R369" s="218"/>
      <c r="S369" s="218"/>
      <c r="T369" s="218"/>
      <c r="U369" s="228"/>
      <c r="V369" s="285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18"/>
      <c r="AH369" s="218"/>
      <c r="AI369" s="218"/>
      <c r="AJ369" s="228"/>
      <c r="AK369" s="228"/>
      <c r="AL369" s="228"/>
      <c r="AM369" s="228"/>
      <c r="AN369" s="218"/>
      <c r="AO369" s="218"/>
      <c r="AP369" s="218"/>
      <c r="AQ369" s="218"/>
      <c r="AR369" s="219"/>
      <c r="AS369" s="219"/>
      <c r="AT369" s="219"/>
      <c r="AU369" s="219"/>
      <c r="AV369" s="219"/>
      <c r="AW369" s="219"/>
      <c r="AX369" s="374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9"/>
      <c r="P370" s="218"/>
      <c r="Q370" s="218"/>
      <c r="R370" s="218"/>
      <c r="S370" s="218"/>
      <c r="T370" s="218"/>
      <c r="U370" s="228"/>
      <c r="V370" s="285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18"/>
      <c r="AH370" s="218"/>
      <c r="AI370" s="218"/>
      <c r="AJ370" s="228"/>
      <c r="AK370" s="228"/>
      <c r="AL370" s="228"/>
      <c r="AM370" s="228"/>
      <c r="AN370" s="218"/>
      <c r="AO370" s="218"/>
      <c r="AP370" s="218"/>
      <c r="AQ370" s="218"/>
      <c r="AR370" s="219"/>
      <c r="AS370" s="219"/>
      <c r="AT370" s="219"/>
      <c r="AU370" s="219"/>
      <c r="AV370" s="219"/>
      <c r="AW370" s="219"/>
      <c r="AX370" s="374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9"/>
      <c r="P371" s="218"/>
      <c r="Q371" s="218"/>
      <c r="R371" s="218"/>
      <c r="S371" s="218"/>
      <c r="T371" s="218"/>
      <c r="U371" s="228"/>
      <c r="V371" s="285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18"/>
      <c r="AH371" s="218"/>
      <c r="AI371" s="218"/>
      <c r="AJ371" s="228"/>
      <c r="AK371" s="228"/>
      <c r="AL371" s="228"/>
      <c r="AM371" s="228"/>
      <c r="AN371" s="218"/>
      <c r="AO371" s="218"/>
      <c r="AP371" s="218"/>
      <c r="AQ371" s="218"/>
      <c r="AR371" s="219"/>
      <c r="AS371" s="219"/>
      <c r="AT371" s="219"/>
      <c r="AU371" s="219"/>
      <c r="AV371" s="219"/>
      <c r="AW371" s="219"/>
      <c r="AX371" s="374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9"/>
      <c r="P372" s="218"/>
      <c r="Q372" s="218"/>
      <c r="R372" s="218"/>
      <c r="S372" s="218"/>
      <c r="T372" s="218"/>
      <c r="U372" s="228"/>
      <c r="V372" s="285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18"/>
      <c r="AH372" s="218"/>
      <c r="AI372" s="218"/>
      <c r="AJ372" s="228"/>
      <c r="AK372" s="228"/>
      <c r="AL372" s="228"/>
      <c r="AM372" s="228"/>
      <c r="AN372" s="218"/>
      <c r="AO372" s="218"/>
      <c r="AP372" s="218"/>
      <c r="AQ372" s="218"/>
      <c r="AR372" s="219"/>
      <c r="AS372" s="219"/>
      <c r="AT372" s="219"/>
      <c r="AU372" s="219"/>
      <c r="AV372" s="219"/>
      <c r="AW372" s="219"/>
      <c r="AX372" s="374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9"/>
      <c r="P373" s="218"/>
      <c r="Q373" s="218"/>
      <c r="R373" s="218"/>
      <c r="S373" s="218"/>
      <c r="T373" s="218"/>
      <c r="U373" s="228"/>
      <c r="V373" s="285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18"/>
      <c r="AH373" s="218"/>
      <c r="AI373" s="218"/>
      <c r="AJ373" s="228"/>
      <c r="AK373" s="228"/>
      <c r="AL373" s="228"/>
      <c r="AM373" s="228"/>
      <c r="AN373" s="218"/>
      <c r="AO373" s="218"/>
      <c r="AP373" s="218"/>
      <c r="AQ373" s="218"/>
      <c r="AR373" s="219"/>
      <c r="AS373" s="219"/>
      <c r="AT373" s="219"/>
      <c r="AU373" s="219"/>
      <c r="AV373" s="219"/>
      <c r="AW373" s="219"/>
      <c r="AX373" s="374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9"/>
      <c r="P374" s="218"/>
      <c r="Q374" s="218"/>
      <c r="R374" s="218"/>
      <c r="S374" s="218"/>
      <c r="T374" s="218"/>
      <c r="U374" s="228"/>
      <c r="V374" s="285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18"/>
      <c r="AH374" s="218"/>
      <c r="AI374" s="218"/>
      <c r="AJ374" s="228"/>
      <c r="AK374" s="228"/>
      <c r="AL374" s="228"/>
      <c r="AM374" s="228"/>
      <c r="AN374" s="218"/>
      <c r="AO374" s="218"/>
      <c r="AP374" s="218"/>
      <c r="AQ374" s="218"/>
      <c r="AR374" s="219"/>
      <c r="AS374" s="219"/>
      <c r="AT374" s="219"/>
      <c r="AU374" s="219"/>
      <c r="AV374" s="219"/>
      <c r="AW374" s="219"/>
      <c r="AX374" s="374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9"/>
      <c r="P375" s="218"/>
      <c r="Q375" s="218"/>
      <c r="R375" s="218"/>
      <c r="S375" s="218"/>
      <c r="T375" s="218"/>
      <c r="U375" s="228"/>
      <c r="V375" s="285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18"/>
      <c r="AH375" s="218"/>
      <c r="AI375" s="218"/>
      <c r="AJ375" s="228"/>
      <c r="AK375" s="228"/>
      <c r="AL375" s="228"/>
      <c r="AM375" s="228"/>
      <c r="AN375" s="218"/>
      <c r="AO375" s="218"/>
      <c r="AP375" s="218"/>
      <c r="AQ375" s="218"/>
      <c r="AR375" s="219"/>
      <c r="AS375" s="219"/>
      <c r="AT375" s="219"/>
      <c r="AU375" s="219"/>
      <c r="AV375" s="219"/>
      <c r="AW375" s="219"/>
      <c r="AX375" s="374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9"/>
      <c r="P376" s="218"/>
      <c r="Q376" s="218"/>
      <c r="R376" s="218"/>
      <c r="S376" s="218"/>
      <c r="T376" s="218"/>
      <c r="U376" s="228"/>
      <c r="V376" s="285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18"/>
      <c r="AH376" s="218"/>
      <c r="AI376" s="218"/>
      <c r="AJ376" s="228"/>
      <c r="AK376" s="228"/>
      <c r="AL376" s="228"/>
      <c r="AM376" s="228"/>
      <c r="AN376" s="218"/>
      <c r="AO376" s="218"/>
      <c r="AP376" s="218"/>
      <c r="AQ376" s="218"/>
      <c r="AR376" s="219"/>
      <c r="AS376" s="219"/>
      <c r="AT376" s="219"/>
      <c r="AU376" s="219"/>
      <c r="AV376" s="219"/>
      <c r="AW376" s="219"/>
      <c r="AX376" s="374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9"/>
      <c r="P377" s="218"/>
      <c r="Q377" s="218"/>
      <c r="R377" s="218"/>
      <c r="S377" s="218"/>
      <c r="T377" s="218"/>
      <c r="U377" s="228"/>
      <c r="V377" s="285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18"/>
      <c r="AH377" s="218"/>
      <c r="AI377" s="218"/>
      <c r="AJ377" s="228"/>
      <c r="AK377" s="228"/>
      <c r="AL377" s="228"/>
      <c r="AM377" s="228"/>
      <c r="AN377" s="218"/>
      <c r="AO377" s="218"/>
      <c r="AP377" s="218"/>
      <c r="AQ377" s="218"/>
      <c r="AR377" s="219"/>
      <c r="AS377" s="219"/>
      <c r="AT377" s="219"/>
      <c r="AU377" s="219"/>
      <c r="AV377" s="219"/>
      <c r="AW377" s="219"/>
      <c r="AX377" s="374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9"/>
      <c r="P378" s="218"/>
      <c r="Q378" s="218"/>
      <c r="R378" s="218"/>
      <c r="S378" s="218"/>
      <c r="T378" s="218"/>
      <c r="U378" s="228"/>
      <c r="V378" s="285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18"/>
      <c r="AH378" s="218"/>
      <c r="AI378" s="218"/>
      <c r="AJ378" s="228"/>
      <c r="AK378" s="228"/>
      <c r="AL378" s="228"/>
      <c r="AM378" s="228"/>
      <c r="AN378" s="218"/>
      <c r="AO378" s="218"/>
      <c r="AP378" s="218"/>
      <c r="AQ378" s="218"/>
      <c r="AR378" s="219"/>
      <c r="AS378" s="219"/>
      <c r="AT378" s="219"/>
      <c r="AU378" s="219"/>
      <c r="AV378" s="219"/>
      <c r="AW378" s="219"/>
      <c r="AX378" s="374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9"/>
      <c r="P379" s="218"/>
      <c r="Q379" s="218"/>
      <c r="R379" s="218"/>
      <c r="S379" s="218"/>
      <c r="T379" s="218"/>
      <c r="U379" s="228"/>
      <c r="V379" s="285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18"/>
      <c r="AH379" s="218"/>
      <c r="AI379" s="218"/>
      <c r="AJ379" s="228"/>
      <c r="AK379" s="228"/>
      <c r="AL379" s="228"/>
      <c r="AM379" s="228"/>
      <c r="AN379" s="218"/>
      <c r="AO379" s="218"/>
      <c r="AP379" s="218"/>
      <c r="AQ379" s="218"/>
      <c r="AR379" s="219"/>
      <c r="AS379" s="219"/>
      <c r="AT379" s="219"/>
      <c r="AU379" s="219"/>
      <c r="AV379" s="219"/>
      <c r="AW379" s="219"/>
      <c r="AX379" s="374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9"/>
      <c r="P380" s="218"/>
      <c r="Q380" s="218"/>
      <c r="R380" s="218"/>
      <c r="S380" s="218"/>
      <c r="T380" s="218"/>
      <c r="U380" s="228"/>
      <c r="V380" s="285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18"/>
      <c r="AH380" s="218"/>
      <c r="AI380" s="218"/>
      <c r="AJ380" s="228"/>
      <c r="AK380" s="228"/>
      <c r="AL380" s="228"/>
      <c r="AM380" s="228"/>
      <c r="AN380" s="218"/>
      <c r="AO380" s="218"/>
      <c r="AP380" s="218"/>
      <c r="AQ380" s="218"/>
      <c r="AR380" s="219"/>
      <c r="AS380" s="219"/>
      <c r="AT380" s="219"/>
      <c r="AU380" s="219"/>
      <c r="AV380" s="219"/>
      <c r="AW380" s="219"/>
      <c r="AX380" s="374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9"/>
      <c r="P381" s="218"/>
      <c r="Q381" s="218"/>
      <c r="R381" s="218"/>
      <c r="S381" s="218"/>
      <c r="T381" s="218"/>
      <c r="U381" s="228"/>
      <c r="V381" s="285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18"/>
      <c r="AH381" s="218"/>
      <c r="AI381" s="218"/>
      <c r="AJ381" s="228"/>
      <c r="AK381" s="228"/>
      <c r="AL381" s="228"/>
      <c r="AM381" s="228"/>
      <c r="AN381" s="218"/>
      <c r="AO381" s="218"/>
      <c r="AP381" s="218"/>
      <c r="AQ381" s="218"/>
      <c r="AR381" s="219"/>
      <c r="AS381" s="219"/>
      <c r="AT381" s="219"/>
      <c r="AU381" s="219"/>
      <c r="AV381" s="219"/>
      <c r="AW381" s="219"/>
      <c r="AX381" s="374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9"/>
      <c r="P382" s="218"/>
      <c r="Q382" s="218"/>
      <c r="R382" s="218"/>
      <c r="S382" s="218"/>
      <c r="T382" s="218"/>
      <c r="U382" s="228"/>
      <c r="V382" s="285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18"/>
      <c r="AH382" s="218"/>
      <c r="AI382" s="218"/>
      <c r="AJ382" s="228"/>
      <c r="AK382" s="228"/>
      <c r="AL382" s="228"/>
      <c r="AM382" s="228"/>
      <c r="AN382" s="218"/>
      <c r="AO382" s="218"/>
      <c r="AP382" s="218"/>
      <c r="AQ382" s="218"/>
      <c r="AR382" s="219"/>
      <c r="AS382" s="219"/>
      <c r="AT382" s="219"/>
      <c r="AU382" s="219"/>
      <c r="AV382" s="219"/>
      <c r="AW382" s="219"/>
      <c r="AX382" s="374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9"/>
      <c r="P383" s="218"/>
      <c r="Q383" s="218"/>
      <c r="R383" s="218"/>
      <c r="S383" s="218"/>
      <c r="T383" s="218"/>
      <c r="U383" s="228"/>
      <c r="V383" s="285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18"/>
      <c r="AH383" s="218"/>
      <c r="AI383" s="218"/>
      <c r="AJ383" s="228"/>
      <c r="AK383" s="228"/>
      <c r="AL383" s="228"/>
      <c r="AM383" s="228"/>
      <c r="AN383" s="218"/>
      <c r="AO383" s="218"/>
      <c r="AP383" s="218"/>
      <c r="AQ383" s="218"/>
      <c r="AR383" s="219"/>
      <c r="AS383" s="219"/>
      <c r="AT383" s="219"/>
      <c r="AU383" s="219"/>
      <c r="AV383" s="219"/>
      <c r="AW383" s="219"/>
      <c r="AX383" s="374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9"/>
      <c r="P384" s="218"/>
      <c r="Q384" s="218"/>
      <c r="R384" s="218"/>
      <c r="S384" s="218"/>
      <c r="T384" s="218"/>
      <c r="U384" s="228"/>
      <c r="V384" s="285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18"/>
      <c r="AH384" s="218"/>
      <c r="AI384" s="218"/>
      <c r="AJ384" s="228"/>
      <c r="AK384" s="228"/>
      <c r="AL384" s="228"/>
      <c r="AM384" s="228"/>
      <c r="AN384" s="218"/>
      <c r="AO384" s="218"/>
      <c r="AP384" s="218"/>
      <c r="AQ384" s="218"/>
      <c r="AR384" s="219"/>
      <c r="AS384" s="219"/>
      <c r="AT384" s="219"/>
      <c r="AU384" s="219"/>
      <c r="AV384" s="219"/>
      <c r="AW384" s="219"/>
      <c r="AX384" s="374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9"/>
      <c r="P385" s="218"/>
      <c r="Q385" s="218"/>
      <c r="R385" s="218"/>
      <c r="S385" s="218"/>
      <c r="T385" s="218"/>
      <c r="U385" s="228"/>
      <c r="V385" s="285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18"/>
      <c r="AH385" s="218"/>
      <c r="AI385" s="218"/>
      <c r="AJ385" s="228"/>
      <c r="AK385" s="228"/>
      <c r="AL385" s="228"/>
      <c r="AM385" s="228"/>
      <c r="AN385" s="218"/>
      <c r="AO385" s="218"/>
      <c r="AP385" s="218"/>
      <c r="AQ385" s="218"/>
      <c r="AR385" s="219"/>
      <c r="AS385" s="219"/>
      <c r="AT385" s="219"/>
      <c r="AU385" s="219"/>
      <c r="AV385" s="219"/>
      <c r="AW385" s="219"/>
      <c r="AX385" s="374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9"/>
      <c r="P386" s="218"/>
      <c r="Q386" s="218"/>
      <c r="R386" s="218"/>
      <c r="S386" s="218"/>
      <c r="T386" s="218"/>
      <c r="U386" s="228"/>
      <c r="V386" s="285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18"/>
      <c r="AH386" s="218"/>
      <c r="AI386" s="218"/>
      <c r="AJ386" s="228"/>
      <c r="AK386" s="228"/>
      <c r="AL386" s="228"/>
      <c r="AM386" s="228"/>
      <c r="AN386" s="218"/>
      <c r="AO386" s="218"/>
      <c r="AP386" s="218"/>
      <c r="AQ386" s="218"/>
      <c r="AR386" s="219"/>
      <c r="AS386" s="219"/>
      <c r="AT386" s="219"/>
      <c r="AU386" s="219"/>
      <c r="AV386" s="219"/>
      <c r="AW386" s="219"/>
      <c r="AX386" s="374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9"/>
      <c r="P387" s="218"/>
      <c r="Q387" s="218"/>
      <c r="R387" s="218"/>
      <c r="S387" s="218"/>
      <c r="T387" s="218"/>
      <c r="U387" s="228"/>
      <c r="V387" s="285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18"/>
      <c r="AH387" s="218"/>
      <c r="AI387" s="218"/>
      <c r="AJ387" s="228"/>
      <c r="AK387" s="228"/>
      <c r="AL387" s="228"/>
      <c r="AM387" s="228"/>
      <c r="AN387" s="218"/>
      <c r="AO387" s="218"/>
      <c r="AP387" s="218"/>
      <c r="AQ387" s="218"/>
      <c r="AR387" s="219"/>
      <c r="AS387" s="219"/>
      <c r="AT387" s="219"/>
      <c r="AU387" s="219"/>
      <c r="AV387" s="219"/>
      <c r="AW387" s="219"/>
      <c r="AX387" s="374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9"/>
      <c r="P388" s="218"/>
      <c r="Q388" s="218"/>
      <c r="R388" s="218"/>
      <c r="S388" s="218"/>
      <c r="T388" s="218"/>
      <c r="U388" s="228"/>
      <c r="V388" s="285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18"/>
      <c r="AH388" s="218"/>
      <c r="AI388" s="218"/>
      <c r="AJ388" s="228"/>
      <c r="AK388" s="228"/>
      <c r="AL388" s="228"/>
      <c r="AM388" s="228"/>
      <c r="AN388" s="218"/>
      <c r="AO388" s="218"/>
      <c r="AP388" s="218"/>
      <c r="AQ388" s="218"/>
      <c r="AR388" s="219"/>
      <c r="AS388" s="219"/>
      <c r="AT388" s="219"/>
      <c r="AU388" s="219"/>
      <c r="AV388" s="219"/>
      <c r="AW388" s="219"/>
      <c r="AX388" s="374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9"/>
      <c r="P389" s="218"/>
      <c r="Q389" s="218"/>
      <c r="R389" s="218"/>
      <c r="S389" s="218"/>
      <c r="T389" s="218"/>
      <c r="U389" s="228"/>
      <c r="V389" s="285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18"/>
      <c r="AH389" s="218"/>
      <c r="AI389" s="218"/>
      <c r="AJ389" s="228"/>
      <c r="AK389" s="228"/>
      <c r="AL389" s="228"/>
      <c r="AM389" s="228"/>
      <c r="AN389" s="218"/>
      <c r="AO389" s="218"/>
      <c r="AP389" s="218"/>
      <c r="AQ389" s="218"/>
      <c r="AR389" s="219"/>
      <c r="AS389" s="219"/>
      <c r="AT389" s="219"/>
      <c r="AU389" s="219"/>
      <c r="AV389" s="219"/>
      <c r="AW389" s="219"/>
      <c r="AX389" s="374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9"/>
      <c r="P390" s="218"/>
      <c r="Q390" s="218"/>
      <c r="R390" s="218"/>
      <c r="S390" s="218"/>
      <c r="T390" s="218"/>
      <c r="U390" s="228"/>
      <c r="V390" s="285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18"/>
      <c r="AH390" s="218"/>
      <c r="AI390" s="218"/>
      <c r="AJ390" s="228"/>
      <c r="AK390" s="228"/>
      <c r="AL390" s="228"/>
      <c r="AM390" s="228"/>
      <c r="AN390" s="218"/>
      <c r="AO390" s="218"/>
      <c r="AP390" s="218"/>
      <c r="AQ390" s="218"/>
      <c r="AR390" s="219"/>
      <c r="AS390" s="219"/>
      <c r="AT390" s="219"/>
      <c r="AU390" s="219"/>
      <c r="AV390" s="219"/>
      <c r="AW390" s="219"/>
      <c r="AX390" s="374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9"/>
      <c r="P391" s="218"/>
      <c r="Q391" s="218"/>
      <c r="R391" s="218"/>
      <c r="S391" s="218"/>
      <c r="T391" s="218"/>
      <c r="U391" s="228"/>
      <c r="V391" s="285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18"/>
      <c r="AH391" s="218"/>
      <c r="AI391" s="218"/>
      <c r="AJ391" s="228"/>
      <c r="AK391" s="228"/>
      <c r="AL391" s="228"/>
      <c r="AM391" s="228"/>
      <c r="AN391" s="218"/>
      <c r="AO391" s="218"/>
      <c r="AP391" s="218"/>
      <c r="AQ391" s="218"/>
      <c r="AR391" s="219"/>
      <c r="AS391" s="219"/>
      <c r="AT391" s="219"/>
      <c r="AU391" s="219"/>
      <c r="AV391" s="219"/>
      <c r="AW391" s="219"/>
      <c r="AX391" s="374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9"/>
      <c r="P392" s="218"/>
      <c r="Q392" s="218"/>
      <c r="R392" s="218"/>
      <c r="S392" s="218"/>
      <c r="T392" s="218"/>
      <c r="U392" s="228"/>
      <c r="V392" s="285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18"/>
      <c r="AH392" s="218"/>
      <c r="AI392" s="218"/>
      <c r="AJ392" s="228"/>
      <c r="AK392" s="228"/>
      <c r="AL392" s="228"/>
      <c r="AM392" s="228"/>
      <c r="AN392" s="218"/>
      <c r="AO392" s="218"/>
      <c r="AP392" s="218"/>
      <c r="AQ392" s="218"/>
      <c r="AR392" s="219"/>
      <c r="AS392" s="219"/>
      <c r="AT392" s="219"/>
      <c r="AU392" s="219"/>
      <c r="AV392" s="219"/>
      <c r="AW392" s="219"/>
      <c r="AX392" s="374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9"/>
      <c r="P393" s="218"/>
      <c r="Q393" s="218"/>
      <c r="R393" s="218"/>
      <c r="S393" s="218"/>
      <c r="T393" s="218"/>
      <c r="U393" s="228"/>
      <c r="V393" s="285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18"/>
      <c r="AH393" s="218"/>
      <c r="AI393" s="218"/>
      <c r="AJ393" s="228"/>
      <c r="AK393" s="228"/>
      <c r="AL393" s="228"/>
      <c r="AM393" s="228"/>
      <c r="AN393" s="218"/>
      <c r="AO393" s="218"/>
      <c r="AP393" s="218"/>
      <c r="AQ393" s="218"/>
      <c r="AR393" s="219"/>
      <c r="AS393" s="219"/>
      <c r="AT393" s="219"/>
      <c r="AU393" s="219"/>
      <c r="AV393" s="219"/>
      <c r="AW393" s="219"/>
      <c r="AX393" s="374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9"/>
      <c r="P394" s="218"/>
      <c r="Q394" s="218"/>
      <c r="R394" s="218"/>
      <c r="S394" s="218"/>
      <c r="T394" s="218"/>
      <c r="U394" s="228"/>
      <c r="V394" s="285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18"/>
      <c r="AH394" s="218"/>
      <c r="AI394" s="218"/>
      <c r="AJ394" s="228"/>
      <c r="AK394" s="228"/>
      <c r="AL394" s="228"/>
      <c r="AM394" s="228"/>
      <c r="AN394" s="218"/>
      <c r="AO394" s="218"/>
      <c r="AP394" s="218"/>
      <c r="AQ394" s="218"/>
      <c r="AR394" s="219"/>
      <c r="AS394" s="219"/>
      <c r="AT394" s="219"/>
      <c r="AU394" s="219"/>
      <c r="AV394" s="219"/>
      <c r="AW394" s="219"/>
      <c r="AX394" s="374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9"/>
      <c r="P395" s="218"/>
      <c r="Q395" s="218"/>
      <c r="R395" s="218"/>
      <c r="S395" s="218"/>
      <c r="T395" s="218"/>
      <c r="U395" s="228"/>
      <c r="V395" s="285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18"/>
      <c r="AH395" s="218"/>
      <c r="AI395" s="218"/>
      <c r="AJ395" s="228"/>
      <c r="AK395" s="228"/>
      <c r="AL395" s="228"/>
      <c r="AM395" s="228"/>
      <c r="AN395" s="218"/>
      <c r="AO395" s="218"/>
      <c r="AP395" s="218"/>
      <c r="AQ395" s="218"/>
      <c r="AR395" s="219"/>
      <c r="AS395" s="219"/>
      <c r="AT395" s="219"/>
      <c r="AU395" s="219"/>
      <c r="AV395" s="219"/>
      <c r="AW395" s="219"/>
      <c r="AX395" s="374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9"/>
      <c r="P396" s="218"/>
      <c r="Q396" s="218"/>
      <c r="R396" s="218"/>
      <c r="S396" s="218"/>
      <c r="T396" s="218"/>
      <c r="U396" s="228"/>
      <c r="V396" s="285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18"/>
      <c r="AH396" s="218"/>
      <c r="AI396" s="218"/>
      <c r="AJ396" s="228"/>
      <c r="AK396" s="228"/>
      <c r="AL396" s="228"/>
      <c r="AM396" s="228"/>
      <c r="AN396" s="218"/>
      <c r="AO396" s="218"/>
      <c r="AP396" s="218"/>
      <c r="AQ396" s="218"/>
      <c r="AR396" s="219"/>
      <c r="AS396" s="219"/>
      <c r="AT396" s="219"/>
      <c r="AU396" s="219"/>
      <c r="AV396" s="219"/>
      <c r="AW396" s="219"/>
      <c r="AX396" s="374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9"/>
      <c r="P397" s="218"/>
      <c r="Q397" s="218"/>
      <c r="R397" s="218"/>
      <c r="S397" s="218"/>
      <c r="T397" s="218"/>
      <c r="U397" s="228"/>
      <c r="V397" s="285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18"/>
      <c r="AH397" s="218"/>
      <c r="AI397" s="218"/>
      <c r="AJ397" s="228"/>
      <c r="AK397" s="228"/>
      <c r="AL397" s="228"/>
      <c r="AM397" s="228"/>
      <c r="AN397" s="218"/>
      <c r="AO397" s="218"/>
      <c r="AP397" s="218"/>
      <c r="AQ397" s="218"/>
      <c r="AR397" s="219"/>
      <c r="AS397" s="219"/>
      <c r="AT397" s="219"/>
      <c r="AU397" s="219"/>
      <c r="AV397" s="219"/>
      <c r="AW397" s="219"/>
      <c r="AX397" s="374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9"/>
      <c r="P398" s="218"/>
      <c r="Q398" s="218"/>
      <c r="R398" s="218"/>
      <c r="S398" s="218"/>
      <c r="T398" s="218"/>
      <c r="U398" s="228"/>
      <c r="V398" s="285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18"/>
      <c r="AH398" s="218"/>
      <c r="AI398" s="218"/>
      <c r="AJ398" s="228"/>
      <c r="AK398" s="228"/>
      <c r="AL398" s="228"/>
      <c r="AM398" s="228"/>
      <c r="AN398" s="218"/>
      <c r="AO398" s="218"/>
      <c r="AP398" s="218"/>
      <c r="AQ398" s="218"/>
      <c r="AR398" s="219"/>
      <c r="AS398" s="219"/>
      <c r="AT398" s="219"/>
      <c r="AU398" s="219"/>
      <c r="AV398" s="219"/>
      <c r="AW398" s="219"/>
      <c r="AX398" s="374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9"/>
      <c r="P399" s="218"/>
      <c r="Q399" s="218"/>
      <c r="R399" s="218"/>
      <c r="S399" s="218"/>
      <c r="T399" s="218"/>
      <c r="U399" s="228"/>
      <c r="V399" s="285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18"/>
      <c r="AH399" s="218"/>
      <c r="AI399" s="218"/>
      <c r="AJ399" s="228"/>
      <c r="AK399" s="228"/>
      <c r="AL399" s="228"/>
      <c r="AM399" s="228"/>
      <c r="AN399" s="218"/>
      <c r="AO399" s="218"/>
      <c r="AP399" s="218"/>
      <c r="AQ399" s="218"/>
      <c r="AR399" s="219"/>
      <c r="AS399" s="219"/>
      <c r="AT399" s="219"/>
      <c r="AU399" s="219"/>
      <c r="AV399" s="219"/>
      <c r="AW399" s="219"/>
      <c r="AX399" s="374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9"/>
      <c r="P400" s="218"/>
      <c r="Q400" s="218"/>
      <c r="R400" s="218"/>
      <c r="S400" s="218"/>
      <c r="T400" s="218"/>
      <c r="U400" s="228"/>
      <c r="V400" s="285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18"/>
      <c r="AH400" s="218"/>
      <c r="AI400" s="218"/>
      <c r="AJ400" s="228"/>
      <c r="AK400" s="228"/>
      <c r="AL400" s="228"/>
      <c r="AM400" s="228"/>
      <c r="AN400" s="218"/>
      <c r="AO400" s="218"/>
      <c r="AP400" s="218"/>
      <c r="AQ400" s="218"/>
      <c r="AR400" s="219"/>
      <c r="AS400" s="219"/>
      <c r="AT400" s="219"/>
      <c r="AU400" s="219"/>
      <c r="AV400" s="219"/>
      <c r="AW400" s="219"/>
      <c r="AX400" s="374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9"/>
      <c r="P401" s="218"/>
      <c r="Q401" s="218"/>
      <c r="R401" s="218"/>
      <c r="S401" s="218"/>
      <c r="T401" s="218"/>
      <c r="U401" s="228"/>
      <c r="V401" s="285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18"/>
      <c r="AH401" s="218"/>
      <c r="AI401" s="218"/>
      <c r="AJ401" s="228"/>
      <c r="AK401" s="228"/>
      <c r="AL401" s="228"/>
      <c r="AM401" s="228"/>
      <c r="AN401" s="218"/>
      <c r="AO401" s="218"/>
      <c r="AP401" s="218"/>
      <c r="AQ401" s="218"/>
      <c r="AR401" s="219"/>
      <c r="AS401" s="219"/>
      <c r="AT401" s="219"/>
      <c r="AU401" s="219"/>
      <c r="AV401" s="219"/>
      <c r="AW401" s="219"/>
      <c r="AX401" s="374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9"/>
      <c r="P402" s="218"/>
      <c r="Q402" s="218"/>
      <c r="R402" s="218"/>
      <c r="S402" s="218"/>
      <c r="T402" s="218"/>
      <c r="U402" s="228"/>
      <c r="V402" s="285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18"/>
      <c r="AH402" s="218"/>
      <c r="AI402" s="218"/>
      <c r="AJ402" s="228"/>
      <c r="AK402" s="228"/>
      <c r="AL402" s="228"/>
      <c r="AM402" s="228"/>
      <c r="AN402" s="218"/>
      <c r="AO402" s="218"/>
      <c r="AP402" s="218"/>
      <c r="AQ402" s="218"/>
      <c r="AR402" s="219"/>
      <c r="AS402" s="219"/>
      <c r="AT402" s="219"/>
      <c r="AU402" s="219"/>
      <c r="AV402" s="219"/>
      <c r="AW402" s="219"/>
      <c r="AX402" s="374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9"/>
      <c r="P403" s="218"/>
      <c r="Q403" s="218"/>
      <c r="R403" s="218"/>
      <c r="S403" s="218"/>
      <c r="T403" s="218"/>
      <c r="U403" s="228"/>
      <c r="V403" s="285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18"/>
      <c r="AH403" s="218"/>
      <c r="AI403" s="218"/>
      <c r="AJ403" s="228"/>
      <c r="AK403" s="228"/>
      <c r="AL403" s="228"/>
      <c r="AM403" s="228"/>
      <c r="AN403" s="218"/>
      <c r="AO403" s="218"/>
      <c r="AP403" s="218"/>
      <c r="AQ403" s="218"/>
      <c r="AR403" s="219"/>
      <c r="AS403" s="219"/>
      <c r="AT403" s="219"/>
      <c r="AU403" s="219"/>
      <c r="AV403" s="219"/>
      <c r="AW403" s="219"/>
      <c r="AX403" s="374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62" priority="14" stopIfTrue="1">
      <formula>ISERROR(B4)=TRUE</formula>
    </cfRule>
  </conditionalFormatting>
  <conditionalFormatting sqref="A18">
    <cfRule type="expression" dxfId="61" priority="4">
      <formula>F18="W"</formula>
    </cfRule>
    <cfRule type="expression" dxfId="60" priority="5">
      <formula>F18="M"</formula>
    </cfRule>
  </conditionalFormatting>
  <conditionalFormatting sqref="D98">
    <cfRule type="expression" dxfId="59" priority="3" stopIfTrue="1">
      <formula>ISERROR(D98)=TRUE</formula>
    </cfRule>
  </conditionalFormatting>
  <conditionalFormatting sqref="A19:D98">
    <cfRule type="expression" dxfId="58" priority="1">
      <formula>$F19="W"</formula>
    </cfRule>
    <cfRule type="expression" dxfId="57" priority="2">
      <formula>$F19="M"</formula>
    </cfRule>
    <cfRule type="expression" dxfId="56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N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45" customWidth="1"/>
    <col min="2" max="9" width="15.7109375" style="3" customWidth="1"/>
    <col min="10" max="14" width="11.42578125" style="339"/>
    <col min="15" max="16384" width="11.42578125" style="80"/>
  </cols>
  <sheetData>
    <row r="1" spans="1:14" s="333" customFormat="1" ht="16.5" thickTop="1" thickBot="1" x14ac:dyDescent="0.3">
      <c r="A1" s="331" t="s">
        <v>319</v>
      </c>
      <c r="B1" s="418" t="s">
        <v>34</v>
      </c>
      <c r="C1" s="419"/>
      <c r="D1" s="418" t="s">
        <v>35</v>
      </c>
      <c r="E1" s="419"/>
      <c r="F1" s="418" t="s">
        <v>36</v>
      </c>
      <c r="G1" s="419"/>
      <c r="H1" s="418" t="s">
        <v>37</v>
      </c>
      <c r="I1" s="419"/>
      <c r="J1" s="332"/>
      <c r="K1" s="332"/>
      <c r="L1" s="332"/>
      <c r="M1" s="332"/>
      <c r="N1" s="332"/>
    </row>
    <row r="2" spans="1:14" ht="15.75" thickTop="1" x14ac:dyDescent="0.25">
      <c r="A2" s="334" t="s">
        <v>320</v>
      </c>
      <c r="B2" s="335">
        <v>21</v>
      </c>
      <c r="C2" s="336">
        <v>66</v>
      </c>
      <c r="D2" s="337">
        <v>21</v>
      </c>
      <c r="E2" s="338">
        <v>66</v>
      </c>
      <c r="F2" s="335">
        <v>18</v>
      </c>
      <c r="G2" s="338">
        <v>56</v>
      </c>
      <c r="H2" s="335">
        <v>9</v>
      </c>
      <c r="I2" s="338">
        <v>29</v>
      </c>
    </row>
    <row r="3" spans="1:14" x14ac:dyDescent="0.25">
      <c r="A3" s="334" t="s">
        <v>328</v>
      </c>
      <c r="B3" s="341"/>
      <c r="C3" s="340"/>
      <c r="D3" s="342">
        <v>34</v>
      </c>
      <c r="E3" s="343">
        <v>22</v>
      </c>
      <c r="F3" s="342">
        <v>36</v>
      </c>
      <c r="G3" s="336">
        <v>16</v>
      </c>
      <c r="H3" s="378"/>
      <c r="I3" s="340"/>
    </row>
    <row r="4" spans="1:14" x14ac:dyDescent="0.25">
      <c r="A4" s="334" t="s">
        <v>321</v>
      </c>
      <c r="B4" s="341"/>
      <c r="C4" s="340"/>
      <c r="D4" s="420" t="s">
        <v>734</v>
      </c>
      <c r="E4" s="421"/>
      <c r="F4" s="420" t="s">
        <v>735</v>
      </c>
      <c r="G4" s="421"/>
      <c r="H4" s="422"/>
      <c r="I4" s="423"/>
    </row>
    <row r="5" spans="1:14" x14ac:dyDescent="0.25">
      <c r="A5" s="334" t="s">
        <v>331</v>
      </c>
      <c r="B5" s="337">
        <v>102</v>
      </c>
      <c r="C5" s="338">
        <v>570</v>
      </c>
      <c r="D5" s="337">
        <v>115</v>
      </c>
      <c r="E5" s="338">
        <v>567</v>
      </c>
      <c r="F5" s="337">
        <v>113</v>
      </c>
      <c r="G5" s="338">
        <v>454</v>
      </c>
      <c r="H5" s="379"/>
      <c r="I5" s="340"/>
    </row>
    <row r="6" spans="1:14" x14ac:dyDescent="0.25">
      <c r="A6" s="334" t="s">
        <v>322</v>
      </c>
      <c r="B6" s="420" t="s">
        <v>736</v>
      </c>
      <c r="C6" s="421"/>
      <c r="D6" s="420" t="s">
        <v>737</v>
      </c>
      <c r="E6" s="421"/>
      <c r="F6" s="420" t="s">
        <v>738</v>
      </c>
      <c r="G6" s="421"/>
      <c r="H6" s="422"/>
      <c r="I6" s="423"/>
    </row>
    <row r="7" spans="1:14" x14ac:dyDescent="0.25">
      <c r="A7" s="334" t="s">
        <v>307</v>
      </c>
      <c r="B7" s="420" t="s">
        <v>739</v>
      </c>
      <c r="C7" s="421"/>
      <c r="D7" s="420" t="s">
        <v>740</v>
      </c>
      <c r="E7" s="421"/>
      <c r="F7" s="420" t="s">
        <v>741</v>
      </c>
      <c r="G7" s="421"/>
      <c r="H7" s="422"/>
      <c r="I7" s="423"/>
    </row>
    <row r="8" spans="1:14" x14ac:dyDescent="0.25">
      <c r="A8" s="334" t="s">
        <v>308</v>
      </c>
      <c r="B8" s="420" t="s">
        <v>742</v>
      </c>
      <c r="C8" s="421"/>
      <c r="D8" s="420" t="s">
        <v>743</v>
      </c>
      <c r="E8" s="421"/>
      <c r="F8" s="420" t="s">
        <v>744</v>
      </c>
      <c r="G8" s="421"/>
      <c r="H8" s="422"/>
      <c r="I8" s="423"/>
    </row>
    <row r="9" spans="1:14" x14ac:dyDescent="0.25">
      <c r="A9" s="334" t="s">
        <v>332</v>
      </c>
      <c r="B9" s="353">
        <v>3.6071428571428572</v>
      </c>
      <c r="C9" s="340"/>
      <c r="D9" s="353">
        <v>3.5961538461538463</v>
      </c>
      <c r="E9" s="354" t="s">
        <v>745</v>
      </c>
      <c r="F9" s="353">
        <v>3.5085470085470085</v>
      </c>
      <c r="G9" s="354" t="s">
        <v>746</v>
      </c>
      <c r="H9" s="341"/>
      <c r="I9" s="352"/>
    </row>
    <row r="10" spans="1:14" x14ac:dyDescent="0.25">
      <c r="A10" s="334" t="s">
        <v>747</v>
      </c>
      <c r="B10" s="347">
        <v>84</v>
      </c>
      <c r="C10" s="348">
        <v>126</v>
      </c>
      <c r="D10" s="347">
        <v>78</v>
      </c>
      <c r="E10" s="348">
        <v>122</v>
      </c>
      <c r="F10" s="347">
        <v>90</v>
      </c>
      <c r="G10" s="348">
        <v>90</v>
      </c>
      <c r="H10" s="379"/>
      <c r="I10" s="340"/>
    </row>
    <row r="11" spans="1:14" x14ac:dyDescent="0.25">
      <c r="A11" s="334" t="s">
        <v>323</v>
      </c>
      <c r="B11" s="422"/>
      <c r="C11" s="423"/>
      <c r="D11" s="424" t="s">
        <v>734</v>
      </c>
      <c r="E11" s="425"/>
      <c r="F11" s="424" t="s">
        <v>748</v>
      </c>
      <c r="G11" s="425"/>
      <c r="H11" s="422"/>
      <c r="I11" s="423"/>
    </row>
    <row r="12" spans="1:14" x14ac:dyDescent="0.25">
      <c r="A12" s="334" t="s">
        <v>749</v>
      </c>
      <c r="B12" s="422"/>
      <c r="C12" s="423"/>
      <c r="D12" s="424" t="s">
        <v>750</v>
      </c>
      <c r="E12" s="425"/>
      <c r="F12" s="424" t="s">
        <v>748</v>
      </c>
      <c r="G12" s="425"/>
      <c r="H12" s="422"/>
      <c r="I12" s="423"/>
    </row>
    <row r="13" spans="1:14" x14ac:dyDescent="0.25">
      <c r="A13" s="334" t="s">
        <v>751</v>
      </c>
      <c r="B13" s="422"/>
      <c r="C13" s="423"/>
      <c r="D13" s="424" t="s">
        <v>752</v>
      </c>
      <c r="E13" s="425"/>
      <c r="F13" s="424" t="s">
        <v>753</v>
      </c>
      <c r="G13" s="425"/>
      <c r="H13" s="422"/>
      <c r="I13" s="423"/>
    </row>
    <row r="14" spans="1:14" x14ac:dyDescent="0.25">
      <c r="A14" s="334" t="s">
        <v>324</v>
      </c>
      <c r="B14" s="424" t="s">
        <v>736</v>
      </c>
      <c r="C14" s="425"/>
      <c r="D14" s="424" t="s">
        <v>737</v>
      </c>
      <c r="E14" s="425"/>
      <c r="F14" s="424" t="s">
        <v>738</v>
      </c>
      <c r="G14" s="425"/>
      <c r="H14" s="422"/>
      <c r="I14" s="423"/>
    </row>
    <row r="15" spans="1:14" x14ac:dyDescent="0.25">
      <c r="A15" s="334" t="s">
        <v>754</v>
      </c>
      <c r="B15" s="424" t="s">
        <v>755</v>
      </c>
      <c r="C15" s="425"/>
      <c r="D15" s="424" t="s">
        <v>756</v>
      </c>
      <c r="E15" s="425"/>
      <c r="F15" s="424" t="s">
        <v>757</v>
      </c>
      <c r="G15" s="425"/>
      <c r="H15" s="422"/>
      <c r="I15" s="423"/>
    </row>
    <row r="16" spans="1:14" x14ac:dyDescent="0.25">
      <c r="A16" s="334" t="s">
        <v>333</v>
      </c>
      <c r="B16" s="355">
        <v>4.208333333333333</v>
      </c>
      <c r="C16" s="340"/>
      <c r="D16" s="355">
        <v>4.1369047619047619</v>
      </c>
      <c r="E16" s="356" t="s">
        <v>758</v>
      </c>
      <c r="F16" s="355">
        <v>4.0138888888888893</v>
      </c>
      <c r="G16" s="356" t="s">
        <v>759</v>
      </c>
      <c r="H16" s="341"/>
      <c r="I16" s="352"/>
    </row>
    <row r="17" spans="1:9" x14ac:dyDescent="0.25">
      <c r="A17" s="334" t="s">
        <v>760</v>
      </c>
      <c r="B17" s="349">
        <v>3</v>
      </c>
      <c r="C17" s="350">
        <v>81</v>
      </c>
      <c r="D17" s="349">
        <v>7</v>
      </c>
      <c r="E17" s="350">
        <v>70</v>
      </c>
      <c r="F17" s="349">
        <v>6</v>
      </c>
      <c r="G17" s="350">
        <v>62</v>
      </c>
      <c r="H17" s="379"/>
      <c r="I17" s="340"/>
    </row>
    <row r="18" spans="1:9" x14ac:dyDescent="0.25">
      <c r="A18" s="334" t="s">
        <v>325</v>
      </c>
      <c r="B18" s="422"/>
      <c r="C18" s="423"/>
      <c r="D18" s="426" t="s">
        <v>761</v>
      </c>
      <c r="E18" s="427"/>
      <c r="F18" s="426" t="s">
        <v>735</v>
      </c>
      <c r="G18" s="427"/>
      <c r="H18" s="422"/>
      <c r="I18" s="423"/>
    </row>
    <row r="19" spans="1:9" x14ac:dyDescent="0.25">
      <c r="A19" s="334" t="s">
        <v>762</v>
      </c>
      <c r="B19" s="422"/>
      <c r="C19" s="423"/>
      <c r="D19" s="426" t="s">
        <v>761</v>
      </c>
      <c r="E19" s="427"/>
      <c r="F19" s="426" t="s">
        <v>735</v>
      </c>
      <c r="G19" s="427"/>
      <c r="H19" s="422"/>
      <c r="I19" s="423"/>
    </row>
    <row r="20" spans="1:9" x14ac:dyDescent="0.25">
      <c r="A20" s="334" t="s">
        <v>763</v>
      </c>
      <c r="B20" s="422"/>
      <c r="C20" s="423"/>
      <c r="D20" s="426" t="s">
        <v>764</v>
      </c>
      <c r="E20" s="427"/>
      <c r="F20" s="426" t="s">
        <v>765</v>
      </c>
      <c r="G20" s="427"/>
      <c r="H20" s="422"/>
      <c r="I20" s="423"/>
    </row>
    <row r="21" spans="1:9" x14ac:dyDescent="0.25">
      <c r="A21" s="334" t="s">
        <v>326</v>
      </c>
      <c r="B21" s="426" t="s">
        <v>766</v>
      </c>
      <c r="C21" s="427"/>
      <c r="D21" s="426" t="s">
        <v>767</v>
      </c>
      <c r="E21" s="427"/>
      <c r="F21" s="426" t="s">
        <v>768</v>
      </c>
      <c r="G21" s="427"/>
      <c r="H21" s="422"/>
      <c r="I21" s="423"/>
    </row>
    <row r="22" spans="1:9" ht="15.75" thickBot="1" x14ac:dyDescent="0.3">
      <c r="A22" s="344" t="s">
        <v>769</v>
      </c>
      <c r="B22" s="428" t="s">
        <v>770</v>
      </c>
      <c r="C22" s="429"/>
      <c r="D22" s="428" t="s">
        <v>771</v>
      </c>
      <c r="E22" s="429"/>
      <c r="F22" s="428" t="s">
        <v>772</v>
      </c>
      <c r="G22" s="429"/>
      <c r="H22" s="430"/>
      <c r="I22" s="431"/>
    </row>
    <row r="23" spans="1:9" s="339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39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39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9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9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9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9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9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9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9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9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9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9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9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9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9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9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9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9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9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9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9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9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9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9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9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9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9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9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9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9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9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9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9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9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9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9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9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9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9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9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9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9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9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9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9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9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9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9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9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9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9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9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9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9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9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9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9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9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9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9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9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9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9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9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9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9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9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9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9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9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9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9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9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9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9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9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9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9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9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9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9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9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9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9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9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9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9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9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9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9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9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9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9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9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9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9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9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9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9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9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9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9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9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9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9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9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9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9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9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9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9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9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9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9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9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9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9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9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9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9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9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9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9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9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9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9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9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9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9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9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9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9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9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9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9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9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9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9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9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9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9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9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9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9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9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9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9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9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9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9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9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9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9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9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9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9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9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9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9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9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9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9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9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9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9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9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9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9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9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9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9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9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9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9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9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9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9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9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9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9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9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9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9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9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9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9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9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9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9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9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9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9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9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9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9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9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9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9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9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9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9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9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9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9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9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9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9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9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9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9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9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9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9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9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9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9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9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9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9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9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9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9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9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9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9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9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9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9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9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9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9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9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9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9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9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9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9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9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9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9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9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9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9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9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9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9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9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9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9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9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9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9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9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9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9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9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9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9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9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9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9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9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9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9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9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9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9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8:C8"/>
    <mergeCell ref="D8:E8"/>
    <mergeCell ref="F8:G8"/>
    <mergeCell ref="H8:I8"/>
    <mergeCell ref="B11:C11"/>
    <mergeCell ref="D11:E11"/>
    <mergeCell ref="F11:G11"/>
    <mergeCell ref="H11:I11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2">
    <cfRule type="expression" dxfId="55" priority="6">
      <formula>$F$2=0</formula>
    </cfRule>
  </conditionalFormatting>
  <conditionalFormatting sqref="H2:I22">
    <cfRule type="expression" dxfId="54" priority="1">
      <formula>$H$2=0</formula>
    </cfRule>
  </conditionalFormatting>
  <conditionalFormatting sqref="D2:E2">
    <cfRule type="expression" dxfId="53" priority="7">
      <formula>$D$2&lt;&gt;$B$2</formula>
    </cfRule>
  </conditionalFormatting>
  <conditionalFormatting sqref="F2:G2">
    <cfRule type="expression" dxfId="52" priority="9">
      <formula>$F$2&lt;&gt;$D$2</formula>
    </cfRule>
  </conditionalFormatting>
  <conditionalFormatting sqref="F12:G12">
    <cfRule type="expression" dxfId="51" priority="4">
      <formula>$F$2=0</formula>
    </cfRule>
  </conditionalFormatting>
  <conditionalFormatting sqref="H12:I12">
    <cfRule type="expression" dxfId="50" priority="5">
      <formula>$H$2=0</formula>
    </cfRule>
  </conditionalFormatting>
  <conditionalFormatting sqref="F19:G19">
    <cfRule type="expression" dxfId="49" priority="2">
      <formula>$F$2=0</formula>
    </cfRule>
  </conditionalFormatting>
  <conditionalFormatting sqref="H19:I19">
    <cfRule type="expression" dxfId="48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303" t="str">
        <f>INDEX(Data!$DL:$DL,MATCH(A11,Data!$DK:$DK,0))</f>
        <v>M</v>
      </c>
      <c r="B1" s="302" t="s">
        <v>41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32" t="s">
        <v>67</v>
      </c>
      <c r="AE1" s="433"/>
      <c r="AF1" s="433"/>
      <c r="AG1" s="434"/>
    </row>
    <row r="2" spans="1:123" x14ac:dyDescent="0.25">
      <c r="A2" s="455" t="s">
        <v>28</v>
      </c>
      <c r="B2" s="456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4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4</v>
      </c>
      <c r="T2" s="155">
        <f>INDEX(Parameter!$9:$9,,MATCH(T$1,Parameter!$8:$8,0))</f>
        <v>3</v>
      </c>
      <c r="U2" s="67">
        <f>INDEX(Parameter!$9:$9,,MATCH(U$1,Parameter!$8:$8,0))</f>
        <v>3</v>
      </c>
      <c r="V2" s="67">
        <f>INDEX(Parameter!$9:$9,,MATCH(V$1,Parameter!$8:$8,0))</f>
        <v>3</v>
      </c>
      <c r="W2" s="67">
        <f>INDEX(Parameter!$9:$9,,MATCH(W$1,Parameter!$8:$8,0))</f>
        <v>3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35">
        <f t="shared" ref="AD2:AD9" si="0">SUM(C2:AC2)</f>
        <v>66</v>
      </c>
      <c r="AE2" s="436"/>
      <c r="AF2" s="436"/>
      <c r="AG2" s="437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45" t="str">
        <f>IF($A$1="m","Average Men","Average Women")</f>
        <v>Average Men</v>
      </c>
      <c r="B3" s="446"/>
      <c r="C3" s="361">
        <f>IF($A$1="m",'Scores Men'!F3,'Scores Women'!F3)</f>
        <v>3.2413793103448274</v>
      </c>
      <c r="D3" s="362">
        <f>IF($A$1="m",'Scores Men'!G3,'Scores Women'!G3)</f>
        <v>3.2660098522167487</v>
      </c>
      <c r="E3" s="362">
        <f>IF($A$1="m",'Scores Men'!H3,'Scores Women'!H3)</f>
        <v>3.1379310344827585</v>
      </c>
      <c r="F3" s="362">
        <f>IF($A$1="m",'Scores Men'!I3,'Scores Women'!I3)</f>
        <v>3.1831683168316833</v>
      </c>
      <c r="G3" s="362">
        <f>IF($A$1="m",'Scores Men'!J3,'Scores Women'!J3)</f>
        <v>2.8497109826589595</v>
      </c>
      <c r="H3" s="362">
        <f>IF($A$1="m",'Scores Men'!K3,'Scores Women'!K3)</f>
        <v>3.7398843930635839</v>
      </c>
      <c r="I3" s="362">
        <f>IF($A$1="m",'Scores Men'!L3,'Scores Women'!L3)</f>
        <v>3.3236994219653178</v>
      </c>
      <c r="J3" s="362">
        <f>IF($A$1="m",'Scores Men'!M3,'Scores Women'!M3)</f>
        <v>3.26</v>
      </c>
      <c r="K3" s="362">
        <f>IF($A$1="m",'Scores Men'!N3,'Scores Women'!N3)</f>
        <v>3.3466666666666667</v>
      </c>
      <c r="L3" s="362">
        <f>IF($A$1="m",'Scores Men'!O3,'Scores Women'!O3)</f>
        <v>4.46</v>
      </c>
      <c r="M3" s="362">
        <f>IF($A$1="m",'Scores Men'!P3,'Scores Women'!P3)</f>
        <v>3.4046242774566475</v>
      </c>
      <c r="N3" s="362">
        <f>IF($A$1="m",'Scores Men'!Q3,'Scores Women'!Q3)</f>
        <v>3.8811881188118811</v>
      </c>
      <c r="O3" s="362">
        <f>IF($A$1="m",'Scores Men'!R3,'Scores Women'!R3)</f>
        <v>4.7425742574257423</v>
      </c>
      <c r="P3" s="362">
        <f>IF($A$1="m",'Scores Men'!S3,'Scores Women'!S3)</f>
        <v>3.7471264367816093</v>
      </c>
      <c r="Q3" s="362">
        <f>IF($A$1="m",'Scores Men'!T3,'Scores Women'!T3)</f>
        <v>3.6609195402298851</v>
      </c>
      <c r="R3" s="362">
        <f>IF($A$1="m",'Scores Men'!U3,'Scores Women'!U3)</f>
        <v>3.6149425287356323</v>
      </c>
      <c r="S3" s="362">
        <f>IF($A$1="m",'Scores Men'!V3,'Scores Women'!V3)</f>
        <v>4.3410404624277454</v>
      </c>
      <c r="T3" s="360">
        <f>IF($A$1="m",'Scores Men'!W3,'Scores Women'!W3)</f>
        <v>3.7126436781609193</v>
      </c>
      <c r="U3" s="362">
        <f>IF($A$1="m",'Scores Men'!X3,'Scores Women'!X3)</f>
        <v>3.6896551724137931</v>
      </c>
      <c r="V3" s="362">
        <f>IF($A$1="m",'Scores Men'!Y3,'Scores Women'!Y3)</f>
        <v>3.3908045977011496</v>
      </c>
      <c r="W3" s="362">
        <f>IF($A$1="m",'Scores Men'!Z3,'Scores Women'!Z3)</f>
        <v>3.1463414634146343</v>
      </c>
      <c r="X3" s="362" t="str">
        <f>IF($A$1="m",'Scores Men'!AA3,'Scores Women'!AA3)</f>
        <v>no</v>
      </c>
      <c r="Y3" s="362" t="str">
        <f>IF($A$1="m",'Scores Men'!AB3,'Scores Women'!AB3)</f>
        <v>no</v>
      </c>
      <c r="Z3" s="362" t="str">
        <f>IF($A$1="m",'Scores Men'!AC3,'Scores Women'!AC3)</f>
        <v>no</v>
      </c>
      <c r="AA3" s="362" t="str">
        <f>IF($A$1="m",'Scores Men'!AD3,'Scores Women'!AD3)</f>
        <v>no</v>
      </c>
      <c r="AB3" s="362" t="str">
        <f>IF($A$1="m",'Scores Men'!AE3,'Scores Women'!AE3)</f>
        <v>no</v>
      </c>
      <c r="AC3" s="360" t="str">
        <f>IF($A$1="m",'Scores Men'!AF3,'Scores Women'!AF3)</f>
        <v>no</v>
      </c>
      <c r="AD3" s="447">
        <f t="shared" si="0"/>
        <v>75.140310511790162</v>
      </c>
      <c r="AE3" s="448"/>
      <c r="AF3" s="448"/>
      <c r="AG3" s="44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45" t="str">
        <f>IF($A$1="m","Average Top 5 Men","Average Top 5 Women")</f>
        <v>Average Top 5 Men</v>
      </c>
      <c r="B4" s="446"/>
      <c r="C4" s="361">
        <f ca="1">IF(C$2="no","no",OFFSET(Data!$A$1,MATCH($A4,Data!$DK:$DK,0)-1,MATCH("Total/"&amp;C$1,Data!$1:$1,0)-1))</f>
        <v>2.95</v>
      </c>
      <c r="D4" s="362">
        <f ca="1">IF(D$2="no","no",OFFSET(Data!$A$1,MATCH($A4,Data!$DK:$DK,0)-1,MATCH("Total/"&amp;D$1,Data!$1:$1,0)-1))</f>
        <v>2.7</v>
      </c>
      <c r="E4" s="362">
        <f ca="1">IF(E$2="no","no",OFFSET(Data!$A$1,MATCH($A4,Data!$DK:$DK,0)-1,MATCH("Total/"&amp;E$1,Data!$1:$1,0)-1))</f>
        <v>2.5333333333333332</v>
      </c>
      <c r="F4" s="362">
        <f ca="1">IF(F$2="no","no",OFFSET(Data!$A$1,MATCH($A4,Data!$DK:$DK,0)-1,MATCH("Total/"&amp;F$1,Data!$1:$1,0)-1))</f>
        <v>2.85</v>
      </c>
      <c r="G4" s="362">
        <f ca="1">IF(G$2="no","no",OFFSET(Data!$A$1,MATCH($A4,Data!$DK:$DK,0)-1,MATCH("Total/"&amp;G$1,Data!$1:$1,0)-1))</f>
        <v>2.7333333333333334</v>
      </c>
      <c r="H4" s="362">
        <f ca="1">IF(H$2="no","no",OFFSET(Data!$A$1,MATCH($A4,Data!$DK:$DK,0)-1,MATCH("Total/"&amp;H$1,Data!$1:$1,0)-1))</f>
        <v>2.4666666666666668</v>
      </c>
      <c r="I4" s="362">
        <f ca="1">IF(I$2="no","no",OFFSET(Data!$A$1,MATCH($A4,Data!$DK:$DK,0)-1,MATCH("Total/"&amp;I$1,Data!$1:$1,0)-1))</f>
        <v>2.6666666666666665</v>
      </c>
      <c r="J4" s="362">
        <f ca="1">IF(J$2="no","no",OFFSET(Data!$A$1,MATCH($A4,Data!$DK:$DK,0)-1,MATCH("Total/"&amp;J$1,Data!$1:$1,0)-1))</f>
        <v>2.6666666666666665</v>
      </c>
      <c r="K4" s="362">
        <f ca="1">IF(K$2="no","no",OFFSET(Data!$A$1,MATCH($A4,Data!$DK:$DK,0)-1,MATCH("Total/"&amp;K$1,Data!$1:$1,0)-1))</f>
        <v>2.8666666666666667</v>
      </c>
      <c r="L4" s="362">
        <f ca="1">IF(L$2="no","no",OFFSET(Data!$A$1,MATCH($A4,Data!$DK:$DK,0)-1,MATCH("Total/"&amp;L$1,Data!$1:$1,0)-1))</f>
        <v>3.6</v>
      </c>
      <c r="M4" s="362">
        <f ca="1">IF(M$2="no","no",OFFSET(Data!$A$1,MATCH($A4,Data!$DK:$DK,0)-1,MATCH("Total/"&amp;M$1,Data!$1:$1,0)-1))</f>
        <v>3.0666666666666669</v>
      </c>
      <c r="N4" s="362">
        <f ca="1">IF(N$2="no","no",OFFSET(Data!$A$1,MATCH($A4,Data!$DK:$DK,0)-1,MATCH("Total/"&amp;N$1,Data!$1:$1,0)-1))</f>
        <v>3.3</v>
      </c>
      <c r="O4" s="362">
        <f ca="1">IF(O$2="no","no",OFFSET(Data!$A$1,MATCH($A4,Data!$DK:$DK,0)-1,MATCH("Total/"&amp;O$1,Data!$1:$1,0)-1))</f>
        <v>4.2</v>
      </c>
      <c r="P4" s="362">
        <f ca="1">IF(P$2="no","no",OFFSET(Data!$A$1,MATCH($A4,Data!$DK:$DK,0)-1,MATCH("Total/"&amp;P$1,Data!$1:$1,0)-1))</f>
        <v>3.0666666666666669</v>
      </c>
      <c r="Q4" s="362">
        <f ca="1">IF(Q$2="no","no",OFFSET(Data!$A$1,MATCH($A4,Data!$DK:$DK,0)-1,MATCH("Total/"&amp;Q$1,Data!$1:$1,0)-1))</f>
        <v>3.1333333333333333</v>
      </c>
      <c r="R4" s="362">
        <f ca="1">IF(R$2="no","no",OFFSET(Data!$A$1,MATCH($A4,Data!$DK:$DK,0)-1,MATCH("Total/"&amp;R$1,Data!$1:$1,0)-1))</f>
        <v>3.2</v>
      </c>
      <c r="S4" s="362">
        <f ca="1">IF(S$2="no","no",OFFSET(Data!$A$1,MATCH($A4,Data!$DK:$DK,0)-1,MATCH("Total/"&amp;S$1,Data!$1:$1,0)-1))</f>
        <v>3.9333333333333331</v>
      </c>
      <c r="T4" s="360">
        <f ca="1">IF(T$2="no","no",OFFSET(Data!$A$1,MATCH($A4,Data!$DK:$DK,0)-1,MATCH("Total/"&amp;T$1,Data!$1:$1,0)-1))</f>
        <v>2.8666666666666667</v>
      </c>
      <c r="U4" s="362">
        <f ca="1">IF(U$2="no","no",OFFSET(Data!$A$1,MATCH($A4,Data!$DK:$DK,0)-1,MATCH("Total/"&amp;U$1,Data!$1:$1,0)-1))</f>
        <v>3.0666666666666669</v>
      </c>
      <c r="V4" s="362">
        <f ca="1">IF(V$2="no","no",OFFSET(Data!$A$1,MATCH($A4,Data!$DK:$DK,0)-1,MATCH("Total/"&amp;V$1,Data!$1:$1,0)-1))</f>
        <v>3.0666666666666669</v>
      </c>
      <c r="W4" s="362">
        <f ca="1">IF(W$2="no","no",OFFSET(Data!$A$1,MATCH($A4,Data!$DK:$DK,0)-1,MATCH("Total/"&amp;W$1,Data!$1:$1,0)-1))</f>
        <v>2.6363636363636362</v>
      </c>
      <c r="X4" s="362" t="str">
        <f ca="1">IF(X$2="no","no",OFFSET(Data!$A$1,MATCH($A4,Data!$DK:$DK,0)-1,MATCH("Total/"&amp;X$1,Data!$1:$1,0)-1))</f>
        <v>no</v>
      </c>
      <c r="Y4" s="362" t="str">
        <f ca="1">IF(Y$2="no","no",OFFSET(Data!$A$1,MATCH($A4,Data!$DK:$DK,0)-1,MATCH("Total/"&amp;Y$1,Data!$1:$1,0)-1))</f>
        <v>no</v>
      </c>
      <c r="Z4" s="362" t="str">
        <f ca="1">IF(Z$2="no","no",OFFSET(Data!$A$1,MATCH($A4,Data!$DK:$DK,0)-1,MATCH("Total/"&amp;Z$1,Data!$1:$1,0)-1))</f>
        <v>no</v>
      </c>
      <c r="AA4" s="362" t="str">
        <f ca="1">IF(AA$2="no","no",OFFSET(Data!$A$1,MATCH($A4,Data!$DK:$DK,0)-1,MATCH("Total/"&amp;AA$1,Data!$1:$1,0)-1))</f>
        <v>no</v>
      </c>
      <c r="AB4" s="362" t="str">
        <f ca="1">IF(AB$2="no","no",OFFSET(Data!$A$1,MATCH($A4,Data!$DK:$DK,0)-1,MATCH("Total/"&amp;AB$1,Data!$1:$1,0)-1))</f>
        <v>no</v>
      </c>
      <c r="AC4" s="360" t="str">
        <f ca="1">IF(AC$2="no","no",OFFSET(Data!$A$1,MATCH($A4,Data!$DK:$DK,0)-1,MATCH("Total/"&amp;AC$1,Data!$1:$1,0)-1))</f>
        <v>no</v>
      </c>
      <c r="AD4" s="447">
        <f t="shared" ca="1" si="0"/>
        <v>63.569696969696984</v>
      </c>
      <c r="AE4" s="448"/>
      <c r="AF4" s="448"/>
      <c r="AG4" s="44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45" t="str">
        <f>"Average " &amp; A11</f>
        <v>Average Otfried Derschmidt</v>
      </c>
      <c r="B5" s="446"/>
      <c r="C5" s="361">
        <f ca="1">IF(C$2="no","no",AVERAGE(C11:C15))</f>
        <v>3</v>
      </c>
      <c r="D5" s="360">
        <f t="shared" ref="D5:AC5" ca="1" si="1">IF(D$2="no","no",AVERAGE(D11:D15))</f>
        <v>2.5</v>
      </c>
      <c r="E5" s="360">
        <f t="shared" ca="1" si="1"/>
        <v>2.3333333333333335</v>
      </c>
      <c r="F5" s="360">
        <f t="shared" ca="1" si="1"/>
        <v>3.25</v>
      </c>
      <c r="G5" s="360">
        <f t="shared" ca="1" si="1"/>
        <v>3</v>
      </c>
      <c r="H5" s="360">
        <f t="shared" ca="1" si="1"/>
        <v>2.6666666666666665</v>
      </c>
      <c r="I5" s="360">
        <f t="shared" ca="1" si="1"/>
        <v>2.3333333333333335</v>
      </c>
      <c r="J5" s="360">
        <f t="shared" ca="1" si="1"/>
        <v>2.6666666666666665</v>
      </c>
      <c r="K5" s="360">
        <f t="shared" ca="1" si="1"/>
        <v>3</v>
      </c>
      <c r="L5" s="360">
        <f t="shared" ca="1" si="1"/>
        <v>3.6666666666666665</v>
      </c>
      <c r="M5" s="360">
        <f t="shared" ca="1" si="1"/>
        <v>2.6666666666666665</v>
      </c>
      <c r="N5" s="360">
        <f t="shared" ca="1" si="1"/>
        <v>4</v>
      </c>
      <c r="O5" s="360">
        <f t="shared" ca="1" si="1"/>
        <v>4</v>
      </c>
      <c r="P5" s="360">
        <f t="shared" ca="1" si="1"/>
        <v>3</v>
      </c>
      <c r="Q5" s="360">
        <f t="shared" ca="1" si="1"/>
        <v>2.6666666666666665</v>
      </c>
      <c r="R5" s="360">
        <f t="shared" ca="1" si="1"/>
        <v>2.6666666666666665</v>
      </c>
      <c r="S5" s="360">
        <f t="shared" ca="1" si="1"/>
        <v>4</v>
      </c>
      <c r="T5" s="360">
        <f t="shared" ca="1" si="1"/>
        <v>2.6666666666666665</v>
      </c>
      <c r="U5" s="360">
        <f t="shared" ca="1" si="1"/>
        <v>3</v>
      </c>
      <c r="V5" s="360">
        <f t="shared" ca="1" si="1"/>
        <v>2.6666666666666665</v>
      </c>
      <c r="W5" s="360">
        <f t="shared" ca="1" si="1"/>
        <v>2.4</v>
      </c>
      <c r="X5" s="360" t="str">
        <f t="shared" si="1"/>
        <v>no</v>
      </c>
      <c r="Y5" s="360" t="str">
        <f t="shared" si="1"/>
        <v>no</v>
      </c>
      <c r="Z5" s="360" t="str">
        <f t="shared" si="1"/>
        <v>no</v>
      </c>
      <c r="AA5" s="360" t="str">
        <f t="shared" si="1"/>
        <v>no</v>
      </c>
      <c r="AB5" s="360" t="str">
        <f t="shared" si="1"/>
        <v>no</v>
      </c>
      <c r="AC5" s="360" t="str">
        <f t="shared" si="1"/>
        <v>no</v>
      </c>
      <c r="AD5" s="447">
        <f t="shared" ref="AD5" ca="1" si="2">SUM(C5:AC5)</f>
        <v>62.149999999999991</v>
      </c>
      <c r="AE5" s="448"/>
      <c r="AF5" s="448"/>
      <c r="AG5" s="44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45" t="str">
        <f>IF($A$1="m","Eagles/+ Men","Eagles/+ Women")</f>
        <v>Eagles/+ Men</v>
      </c>
      <c r="B6" s="446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1</v>
      </c>
      <c r="T6" s="158">
        <f>IF($A$1="m",'Scores Men'!W4,'Scores Women'!W4)</f>
        <v>0</v>
      </c>
      <c r="U6" s="157">
        <f>IF($A$1="m",'Scores Men'!X4,'Scores Women'!X4)</f>
        <v>0</v>
      </c>
      <c r="V6" s="157">
        <f>IF($A$1="m",'Scores Men'!Y4,'Scores Women'!Y4)</f>
        <v>0</v>
      </c>
      <c r="W6" s="157">
        <f>IF($A$1="m",'Scores Men'!Z4,'Scores Women'!Z4)</f>
        <v>0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7">
        <f t="shared" si="0"/>
        <v>1</v>
      </c>
      <c r="AE6" s="448"/>
      <c r="AF6" s="448"/>
      <c r="AG6" s="44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45" t="str">
        <f>IF($A$1="m","Birdies Men","Birdies Women")</f>
        <v>Birdies Men</v>
      </c>
      <c r="B7" s="446"/>
      <c r="C7" s="156">
        <f>IF($A$1="m",'Scores Men'!F5,'Scores Women'!F5)</f>
        <v>20</v>
      </c>
      <c r="D7" s="157">
        <f>IF($A$1="m",'Scores Men'!G5,'Scores Women'!G5)</f>
        <v>10</v>
      </c>
      <c r="E7" s="157">
        <f>IF($A$1="m",'Scores Men'!H5,'Scores Women'!H5)</f>
        <v>31</v>
      </c>
      <c r="F7" s="157">
        <f>IF($A$1="m",'Scores Men'!I5,'Scores Women'!I5)</f>
        <v>21</v>
      </c>
      <c r="G7" s="157">
        <f>IF($A$1="m",'Scores Men'!J5,'Scores Women'!J5)</f>
        <v>45</v>
      </c>
      <c r="H7" s="157">
        <f>IF($A$1="m",'Scores Men'!K5,'Scores Women'!K5)</f>
        <v>14</v>
      </c>
      <c r="I7" s="157">
        <f>IF($A$1="m",'Scores Men'!L5,'Scores Women'!L5)</f>
        <v>11</v>
      </c>
      <c r="J7" s="157">
        <f>IF($A$1="m",'Scores Men'!M5,'Scores Women'!M5)</f>
        <v>12</v>
      </c>
      <c r="K7" s="157">
        <f>IF($A$1="m",'Scores Men'!N5,'Scores Women'!N5)</f>
        <v>17</v>
      </c>
      <c r="L7" s="157">
        <f>IF($A$1="m",'Scores Men'!O5,'Scores Women'!O5)</f>
        <v>23</v>
      </c>
      <c r="M7" s="157">
        <f>IF($A$1="m",'Scores Men'!P5,'Scores Women'!P5)</f>
        <v>7</v>
      </c>
      <c r="N7" s="157">
        <f>IF($A$1="m",'Scores Men'!Q5,'Scores Women'!Q5)</f>
        <v>4</v>
      </c>
      <c r="O7" s="157">
        <f>IF($A$1="m",'Scores Men'!R5,'Scores Women'!R5)</f>
        <v>7</v>
      </c>
      <c r="P7" s="157">
        <f>IF($A$1="m",'Scores Men'!S5,'Scores Women'!S5)</f>
        <v>4</v>
      </c>
      <c r="Q7" s="157">
        <f>IF($A$1="m",'Scores Men'!T5,'Scores Women'!T5)</f>
        <v>9</v>
      </c>
      <c r="R7" s="157">
        <f>IF($A$1="m",'Scores Men'!U5,'Scores Women'!U5)</f>
        <v>9</v>
      </c>
      <c r="S7" s="157">
        <f>IF($A$1="m",'Scores Men'!V5,'Scores Women'!V5)</f>
        <v>21</v>
      </c>
      <c r="T7" s="158">
        <f>IF($A$1="m",'Scores Men'!W5,'Scores Women'!W5)</f>
        <v>10</v>
      </c>
      <c r="U7" s="157">
        <f>IF($A$1="m",'Scores Men'!X5,'Scores Women'!X5)</f>
        <v>8</v>
      </c>
      <c r="V7" s="157">
        <f>IF($A$1="m",'Scores Men'!Y5,'Scores Women'!Y5)</f>
        <v>10</v>
      </c>
      <c r="W7" s="157">
        <f>IF($A$1="m",'Scores Men'!Z5,'Scores Women'!Z5)</f>
        <v>83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7">
        <f t="shared" si="0"/>
        <v>376</v>
      </c>
      <c r="AE7" s="448"/>
      <c r="AF7" s="448"/>
      <c r="AG7" s="44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45" t="str">
        <f>IF($A$1="m","Bogeys Men","Bogeys Women")</f>
        <v>Bogeys Men</v>
      </c>
      <c r="B8" s="446"/>
      <c r="C8" s="156">
        <f>IF($A$1="m",'Scores Men'!F6,'Scores Women'!F6)</f>
        <v>50</v>
      </c>
      <c r="D8" s="157">
        <f>IF($A$1="m",'Scores Men'!G6,'Scores Women'!G6)</f>
        <v>40</v>
      </c>
      <c r="E8" s="157">
        <f>IF($A$1="m",'Scores Men'!H6,'Scores Women'!H6)</f>
        <v>19</v>
      </c>
      <c r="F8" s="157">
        <f>IF($A$1="m",'Scores Men'!I6,'Scores Women'!I6)</f>
        <v>48</v>
      </c>
      <c r="G8" s="157">
        <f>IF($A$1="m",'Scores Men'!J6,'Scores Women'!J6)</f>
        <v>17</v>
      </c>
      <c r="H8" s="157">
        <f>IF($A$1="m",'Scores Men'!K6,'Scores Women'!K6)</f>
        <v>46</v>
      </c>
      <c r="I8" s="157">
        <f>IF($A$1="m",'Scores Men'!L6,'Scores Women'!L6)</f>
        <v>47</v>
      </c>
      <c r="J8" s="157">
        <f>IF($A$1="m",'Scores Men'!M6,'Scores Women'!M6)</f>
        <v>41</v>
      </c>
      <c r="K8" s="157">
        <f>IF($A$1="m",'Scores Men'!N6,'Scores Women'!N6)</f>
        <v>32</v>
      </c>
      <c r="L8" s="157">
        <f>IF($A$1="m",'Scores Men'!O6,'Scores Women'!O6)</f>
        <v>45</v>
      </c>
      <c r="M8" s="157">
        <f>IF($A$1="m",'Scores Men'!P6,'Scores Women'!P6)</f>
        <v>59</v>
      </c>
      <c r="N8" s="157">
        <f>IF($A$1="m",'Scores Men'!Q6,'Scores Women'!Q6)</f>
        <v>89</v>
      </c>
      <c r="O8" s="157">
        <f>IF($A$1="m",'Scores Men'!R6,'Scores Women'!R6)</f>
        <v>63</v>
      </c>
      <c r="P8" s="157">
        <f>IF($A$1="m",'Scores Men'!S6,'Scores Women'!S6)</f>
        <v>74</v>
      </c>
      <c r="Q8" s="157">
        <f>IF($A$1="m",'Scores Men'!T6,'Scores Women'!T6)</f>
        <v>71</v>
      </c>
      <c r="R8" s="157">
        <f>IF($A$1="m",'Scores Men'!U6,'Scores Women'!U6)</f>
        <v>53</v>
      </c>
      <c r="S8" s="157">
        <f>IF($A$1="m",'Scores Men'!V6,'Scores Women'!V6)</f>
        <v>49</v>
      </c>
      <c r="T8" s="158">
        <f>IF($A$1="m",'Scores Men'!W6,'Scores Women'!W6)</f>
        <v>63</v>
      </c>
      <c r="U8" s="157">
        <f>IF($A$1="m",'Scores Men'!X6,'Scores Women'!X6)</f>
        <v>66</v>
      </c>
      <c r="V8" s="157">
        <f>IF($A$1="m",'Scores Men'!Y6,'Scores Women'!Y6)</f>
        <v>47</v>
      </c>
      <c r="W8" s="157">
        <f>IF($A$1="m",'Scores Men'!Z6,'Scores Women'!Z6)</f>
        <v>77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7">
        <f t="shared" si="0"/>
        <v>1096</v>
      </c>
      <c r="AE8" s="448"/>
      <c r="AF8" s="448"/>
      <c r="AG8" s="44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45" t="str">
        <f>IF($A$1="m","Double-Bogeys/+ Men","Double-Bogeys/+ Women")</f>
        <v>Double-Bogeys/+ Men</v>
      </c>
      <c r="B9" s="446"/>
      <c r="C9" s="156">
        <f>IF($A$1="m",'Scores Men'!F7,'Scores Women'!F7)</f>
        <v>8</v>
      </c>
      <c r="D9" s="157">
        <f>IF($A$1="m",'Scores Men'!G7,'Scores Women'!G7)</f>
        <v>11</v>
      </c>
      <c r="E9" s="157">
        <f>IF($A$1="m",'Scores Men'!H7,'Scores Women'!H7)</f>
        <v>17</v>
      </c>
      <c r="F9" s="157">
        <f>IF($A$1="m",'Scores Men'!I7,'Scores Women'!I7)</f>
        <v>5</v>
      </c>
      <c r="G9" s="157">
        <f>IF($A$1="m",'Scores Men'!J7,'Scores Women'!J7)</f>
        <v>1</v>
      </c>
      <c r="H9" s="157">
        <f>IF($A$1="m",'Scores Men'!K7,'Scores Women'!K7)</f>
        <v>43</v>
      </c>
      <c r="I9" s="157">
        <f>IF($A$1="m",'Scores Men'!L7,'Scores Women'!L7)</f>
        <v>8</v>
      </c>
      <c r="J9" s="157">
        <f>IF($A$1="m",'Scores Men'!M7,'Scores Women'!M7)</f>
        <v>5</v>
      </c>
      <c r="K9" s="157">
        <f>IF($A$1="m",'Scores Men'!N7,'Scores Women'!N7)</f>
        <v>18</v>
      </c>
      <c r="L9" s="157">
        <f>IF($A$1="m",'Scores Men'!O7,'Scores Women'!O7)</f>
        <v>21</v>
      </c>
      <c r="M9" s="157">
        <f>IF($A$1="m",'Scores Men'!P7,'Scores Women'!P7)</f>
        <v>9</v>
      </c>
      <c r="N9" s="157">
        <f>IF($A$1="m",'Scores Men'!Q7,'Scores Women'!Q7)</f>
        <v>40</v>
      </c>
      <c r="O9" s="157">
        <f>IF($A$1="m",'Scores Men'!R7,'Scores Women'!R7)</f>
        <v>40</v>
      </c>
      <c r="P9" s="157">
        <f>IF($A$1="m",'Scores Men'!S7,'Scores Women'!S7)</f>
        <v>26</v>
      </c>
      <c r="Q9" s="157">
        <f>IF($A$1="m",'Scores Men'!T7,'Scores Women'!T7)</f>
        <v>25</v>
      </c>
      <c r="R9" s="157">
        <f>IF($A$1="m",'Scores Men'!U7,'Scores Women'!U7)</f>
        <v>29</v>
      </c>
      <c r="S9" s="157">
        <f>IF($A$1="m",'Scores Men'!V7,'Scores Women'!V7)</f>
        <v>15</v>
      </c>
      <c r="T9" s="158">
        <f>IF($A$1="m",'Scores Men'!W7,'Scores Women'!W7)</f>
        <v>32</v>
      </c>
      <c r="U9" s="157">
        <f>IF($A$1="m",'Scores Men'!X7,'Scores Women'!X7)</f>
        <v>29</v>
      </c>
      <c r="V9" s="157">
        <f>IF($A$1="m",'Scores Men'!Y7,'Scores Women'!Y7)</f>
        <v>14</v>
      </c>
      <c r="W9" s="157">
        <f>IF($A$1="m",'Scores Men'!Z7,'Scores Women'!Z7)</f>
        <v>15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7">
        <f t="shared" si="0"/>
        <v>411</v>
      </c>
      <c r="AE9" s="448"/>
      <c r="AF9" s="448"/>
      <c r="AG9" s="44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53</v>
      </c>
      <c r="B10" s="195" t="s">
        <v>171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28</v>
      </c>
      <c r="AE10" s="182" t="s">
        <v>84</v>
      </c>
      <c r="AF10" s="183" t="s">
        <v>85</v>
      </c>
      <c r="AG10" s="182" t="s">
        <v>67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0</v>
      </c>
      <c r="B11" s="193" t="s">
        <v>34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3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2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3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3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2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4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3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4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3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3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4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2</v>
      </c>
      <c r="U11" s="86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>4</v>
      </c>
      <c r="V11" s="86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>2</v>
      </c>
      <c r="W11" s="86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>2</v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66</v>
      </c>
      <c r="AE11" s="185">
        <f ca="1">AF11-AD11</f>
        <v>-4</v>
      </c>
      <c r="AF11" s="184">
        <f ca="1">SUM(C11:AC11)</f>
        <v>62</v>
      </c>
      <c r="AG11" s="185">
        <f ca="1">AF11</f>
        <v>62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1034)</v>
      </c>
      <c r="B12" s="194" t="s">
        <v>35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3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3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3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4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3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3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2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3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4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5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3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4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3</v>
      </c>
      <c r="U12" s="82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>2</v>
      </c>
      <c r="V12" s="82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>3</v>
      </c>
      <c r="W12" s="82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>4</v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66</v>
      </c>
      <c r="AE12" s="187">
        <f ca="1">AF12-AD12</f>
        <v>1</v>
      </c>
      <c r="AF12" s="186">
        <f ca="1">SUM(C12:AC12)</f>
        <v>67</v>
      </c>
      <c r="AG12" s="187">
        <f ca="1">SUM(AF$11:AF12)</f>
        <v>129</v>
      </c>
      <c r="AI12" s="224"/>
    </row>
    <row r="13" spans="1:123" x14ac:dyDescent="0.25">
      <c r="A13" s="180"/>
      <c r="B13" s="194" t="s">
        <v>36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4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2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2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3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2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2</v>
      </c>
      <c r="J13" s="82" t="str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/>
      </c>
      <c r="K13" s="82" t="str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/>
      </c>
      <c r="L13" s="82" t="str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/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2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3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4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2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2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4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3</v>
      </c>
      <c r="U13" s="82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>3</v>
      </c>
      <c r="V13" s="82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>3</v>
      </c>
      <c r="W13" s="82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>2</v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56</v>
      </c>
      <c r="AE13" s="187">
        <f ca="1">AF13-AD13</f>
        <v>-7</v>
      </c>
      <c r="AF13" s="186">
        <f ca="1">SUM(C13:AC13)</f>
        <v>49</v>
      </c>
      <c r="AG13" s="187">
        <f ca="1">SUM(AF$11:AF13)</f>
        <v>178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x14ac:dyDescent="0.25">
      <c r="A14" s="180"/>
      <c r="B14" s="194" t="s">
        <v>37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2</v>
      </c>
      <c r="D14" s="82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>2</v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3</v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>3</v>
      </c>
      <c r="K14" s="82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>3</v>
      </c>
      <c r="L14" s="82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>4</v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>5</v>
      </c>
      <c r="O14" s="82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>4</v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>2</v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29</v>
      </c>
      <c r="AE14" s="187">
        <f ca="1">AF14-AD14</f>
        <v>-1</v>
      </c>
      <c r="AF14" s="186">
        <f ca="1">SUM(C14:AC14)</f>
        <v>28</v>
      </c>
      <c r="AG14" s="187">
        <f ca="1">SUM(AF$11:AF14)</f>
        <v>206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customHeight="1" thickBot="1" x14ac:dyDescent="0.3">
      <c r="A15" s="188"/>
      <c r="B15" s="196" t="s">
        <v>38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>2</v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3</v>
      </c>
      <c r="AE15" s="190">
        <f ca="1">AF15-AD15</f>
        <v>-1</v>
      </c>
      <c r="AF15" s="189">
        <f ca="1">SUM(C15:AC15)</f>
        <v>2</v>
      </c>
      <c r="AG15" s="190">
        <f ca="1">SUM(AF$11:AF15)</f>
        <v>208</v>
      </c>
    </row>
    <row r="16" spans="1:123" s="151" customFormat="1" ht="15" hidden="1" customHeight="1" x14ac:dyDescent="0.25">
      <c r="A16" s="438" t="s">
        <v>54</v>
      </c>
      <c r="B16" s="439"/>
      <c r="C16" s="165">
        <f t="shared" ref="C16:AC16" ca="1" si="3">IF(C$2="no","no",COUNTIF(C$11:C$15,"="&amp;C$2-1))</f>
        <v>1</v>
      </c>
      <c r="D16" s="166">
        <f t="shared" ca="1" si="3"/>
        <v>2</v>
      </c>
      <c r="E16" s="166">
        <f t="shared" ca="1" si="3"/>
        <v>2</v>
      </c>
      <c r="F16" s="166">
        <f t="shared" ca="1" si="3"/>
        <v>0</v>
      </c>
      <c r="G16" s="166">
        <f t="shared" ca="1" si="3"/>
        <v>0</v>
      </c>
      <c r="H16" s="166">
        <f t="shared" ca="1" si="3"/>
        <v>1</v>
      </c>
      <c r="I16" s="166">
        <f t="shared" ca="1" si="3"/>
        <v>2</v>
      </c>
      <c r="J16" s="166">
        <f t="shared" ca="1" si="3"/>
        <v>1</v>
      </c>
      <c r="K16" s="166">
        <f t="shared" ca="1" si="3"/>
        <v>0</v>
      </c>
      <c r="L16" s="166">
        <f t="shared" ca="1" si="3"/>
        <v>1</v>
      </c>
      <c r="M16" s="166">
        <f t="shared" ca="1" si="3"/>
        <v>1</v>
      </c>
      <c r="N16" s="166">
        <f t="shared" ca="1" si="3"/>
        <v>0</v>
      </c>
      <c r="O16" s="166">
        <f t="shared" ca="1" si="3"/>
        <v>1</v>
      </c>
      <c r="P16" s="166">
        <f t="shared" ca="1" si="3"/>
        <v>0</v>
      </c>
      <c r="Q16" s="166">
        <f t="shared" ca="1" si="3"/>
        <v>1</v>
      </c>
      <c r="R16" s="166">
        <f t="shared" ca="1" si="3"/>
        <v>1</v>
      </c>
      <c r="S16" s="166">
        <f t="shared" ca="1" si="3"/>
        <v>0</v>
      </c>
      <c r="T16" s="167">
        <f t="shared" ca="1" si="3"/>
        <v>1</v>
      </c>
      <c r="U16" s="166">
        <f t="shared" ca="1" si="3"/>
        <v>1</v>
      </c>
      <c r="V16" s="166">
        <f t="shared" ca="1" si="3"/>
        <v>1</v>
      </c>
      <c r="W16" s="166">
        <f t="shared" ca="1" si="3"/>
        <v>4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57">
        <f ca="1">SUM(C16:AC16)</f>
        <v>21</v>
      </c>
      <c r="AE16" s="458"/>
      <c r="AF16" s="458"/>
      <c r="AG16" s="459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40" t="s">
        <v>55</v>
      </c>
      <c r="B17" s="441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>
        <f t="array" aca="1" ref="U17" ca="1">IF(U$2="no","no",SUM((U$11:U$15&lt;U$2-1)*(U$11:U$15&gt;0)))</f>
        <v>0</v>
      </c>
      <c r="V17" s="170">
        <f t="array" aca="1" ref="V17" ca="1">IF(V$2="no","no",SUM((V$11:V$15&lt;V$2-1)*(V$11:V$15&gt;0)))</f>
        <v>0</v>
      </c>
      <c r="W17" s="170">
        <f t="array" aca="1" ref="W17" ca="1">IF(W$2="no","no",SUM((W$11:W$15&lt;W$2-1)*(W$11:W$15&gt;0)))</f>
        <v>0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42">
        <f ca="1">SUM(C17:AC17)</f>
        <v>0</v>
      </c>
      <c r="AE17" s="443"/>
      <c r="AF17" s="443"/>
      <c r="AG17" s="444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40" t="s">
        <v>196</v>
      </c>
      <c r="B18" s="441"/>
      <c r="C18" s="169">
        <f t="shared" ref="C18:AC18" ca="1" si="4">IF(C$2="no","no",COUNTIF(C$11:C$15,"="&amp;C$2+1))</f>
        <v>1</v>
      </c>
      <c r="D18" s="170">
        <f t="shared" ca="1" si="4"/>
        <v>0</v>
      </c>
      <c r="E18" s="170">
        <f t="shared" ca="1" si="4"/>
        <v>0</v>
      </c>
      <c r="F18" s="170">
        <f t="shared" ca="1" si="4"/>
        <v>1</v>
      </c>
      <c r="G18" s="170">
        <f t="shared" ca="1" si="4"/>
        <v>0</v>
      </c>
      <c r="H18" s="170">
        <f t="shared" ca="1" si="4"/>
        <v>0</v>
      </c>
      <c r="I18" s="170">
        <f t="shared" ca="1" si="4"/>
        <v>0</v>
      </c>
      <c r="J18" s="170">
        <f t="shared" ca="1" si="4"/>
        <v>0</v>
      </c>
      <c r="K18" s="170">
        <f t="shared" ca="1" si="4"/>
        <v>0</v>
      </c>
      <c r="L18" s="170">
        <f t="shared" ca="1" si="4"/>
        <v>0</v>
      </c>
      <c r="M18" s="170">
        <f t="shared" ca="1" si="4"/>
        <v>0</v>
      </c>
      <c r="N18" s="170">
        <f t="shared" ca="1" si="4"/>
        <v>2</v>
      </c>
      <c r="O18" s="170">
        <f t="shared" ca="1" si="4"/>
        <v>1</v>
      </c>
      <c r="P18" s="170">
        <f t="shared" ca="1" si="4"/>
        <v>0</v>
      </c>
      <c r="Q18" s="170">
        <f t="shared" ca="1" si="4"/>
        <v>0</v>
      </c>
      <c r="R18" s="170">
        <f t="shared" ca="1" si="4"/>
        <v>0</v>
      </c>
      <c r="S18" s="170">
        <f t="shared" ca="1" si="4"/>
        <v>0</v>
      </c>
      <c r="T18" s="171">
        <f t="shared" ca="1" si="4"/>
        <v>0</v>
      </c>
      <c r="U18" s="170">
        <f t="shared" ca="1" si="4"/>
        <v>1</v>
      </c>
      <c r="V18" s="170">
        <f t="shared" ca="1" si="4"/>
        <v>0</v>
      </c>
      <c r="W18" s="170">
        <f t="shared" ca="1" si="4"/>
        <v>1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42">
        <f ca="1">SUM(C18:AC18)</f>
        <v>7</v>
      </c>
      <c r="AE18" s="443"/>
      <c r="AF18" s="443"/>
      <c r="AG18" s="444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50" t="s">
        <v>56</v>
      </c>
      <c r="B19" s="451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0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1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>
        <f t="shared" ca="1" si="5"/>
        <v>0</v>
      </c>
      <c r="T19" s="175">
        <f t="shared" ca="1" si="5"/>
        <v>0</v>
      </c>
      <c r="U19" s="174">
        <f t="shared" ca="1" si="5"/>
        <v>0</v>
      </c>
      <c r="V19" s="174">
        <f t="shared" ca="1" si="5"/>
        <v>0</v>
      </c>
      <c r="W19" s="174">
        <f t="shared" ca="1" si="5"/>
        <v>0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52">
        <f ca="1">SUM(C19:AC19)</f>
        <v>1</v>
      </c>
      <c r="AE19" s="453"/>
      <c r="AF19" s="453"/>
      <c r="AG19" s="454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50</v>
      </c>
      <c r="C20" s="220">
        <f t="shared" ref="C20:AC20" ca="1" si="6">C16*-1</f>
        <v>-1</v>
      </c>
      <c r="D20" s="220">
        <f t="shared" ca="1" si="6"/>
        <v>-2</v>
      </c>
      <c r="E20" s="220">
        <f t="shared" ca="1" si="6"/>
        <v>-2</v>
      </c>
      <c r="F20" s="220">
        <f t="shared" ca="1" si="6"/>
        <v>0</v>
      </c>
      <c r="G20" s="220">
        <f t="shared" ca="1" si="6"/>
        <v>0</v>
      </c>
      <c r="H20" s="220">
        <f t="shared" ca="1" si="6"/>
        <v>-1</v>
      </c>
      <c r="I20" s="220">
        <f t="shared" ca="1" si="6"/>
        <v>-2</v>
      </c>
      <c r="J20" s="220">
        <f t="shared" ca="1" si="6"/>
        <v>-1</v>
      </c>
      <c r="K20" s="220">
        <f t="shared" ca="1" si="6"/>
        <v>0</v>
      </c>
      <c r="L20" s="220">
        <f t="shared" ca="1" si="6"/>
        <v>-1</v>
      </c>
      <c r="M20" s="220">
        <f t="shared" ca="1" si="6"/>
        <v>-1</v>
      </c>
      <c r="N20" s="220">
        <f t="shared" ca="1" si="6"/>
        <v>0</v>
      </c>
      <c r="O20" s="220">
        <f t="shared" ca="1" si="6"/>
        <v>-1</v>
      </c>
      <c r="P20" s="220">
        <f t="shared" ca="1" si="6"/>
        <v>0</v>
      </c>
      <c r="Q20" s="220">
        <f t="shared" ca="1" si="6"/>
        <v>-1</v>
      </c>
      <c r="R20" s="220">
        <f t="shared" ca="1" si="6"/>
        <v>-1</v>
      </c>
      <c r="S20" s="220">
        <f t="shared" ca="1" si="6"/>
        <v>0</v>
      </c>
      <c r="T20" s="220">
        <f t="shared" ca="1" si="6"/>
        <v>-1</v>
      </c>
      <c r="U20" s="220">
        <f t="shared" ca="1" si="6"/>
        <v>-1</v>
      </c>
      <c r="V20" s="220">
        <f t="shared" ca="1" si="6"/>
        <v>-1</v>
      </c>
      <c r="W20" s="220">
        <f t="shared" ca="1" si="6"/>
        <v>-4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52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0</v>
      </c>
      <c r="T21" s="222">
        <f t="shared" ca="1" si="7"/>
        <v>0</v>
      </c>
      <c r="U21" s="222">
        <f t="shared" ca="1" si="7"/>
        <v>0</v>
      </c>
      <c r="V21" s="222">
        <f t="shared" ca="1" si="7"/>
        <v>0</v>
      </c>
      <c r="W21" s="222">
        <f t="shared" ca="1" si="7"/>
        <v>0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32</v>
      </c>
      <c r="C22" s="222">
        <f t="shared" ref="C22:AC22" ca="1" si="8">C18</f>
        <v>1</v>
      </c>
      <c r="D22" s="222">
        <f t="shared" ca="1" si="8"/>
        <v>0</v>
      </c>
      <c r="E22" s="222">
        <f t="shared" ca="1" si="8"/>
        <v>0</v>
      </c>
      <c r="F22" s="222">
        <f t="shared" ca="1" si="8"/>
        <v>1</v>
      </c>
      <c r="G22" s="222">
        <f t="shared" ca="1" si="8"/>
        <v>0</v>
      </c>
      <c r="H22" s="222">
        <f t="shared" ca="1" si="8"/>
        <v>0</v>
      </c>
      <c r="I22" s="222">
        <f t="shared" ca="1" si="8"/>
        <v>0</v>
      </c>
      <c r="J22" s="222">
        <f t="shared" ca="1" si="8"/>
        <v>0</v>
      </c>
      <c r="K22" s="222">
        <f t="shared" ca="1" si="8"/>
        <v>0</v>
      </c>
      <c r="L22" s="222">
        <f t="shared" ca="1" si="8"/>
        <v>0</v>
      </c>
      <c r="M22" s="222">
        <f t="shared" ca="1" si="8"/>
        <v>0</v>
      </c>
      <c r="N22" s="222">
        <f t="shared" ca="1" si="8"/>
        <v>2</v>
      </c>
      <c r="O22" s="222">
        <f t="shared" ca="1" si="8"/>
        <v>1</v>
      </c>
      <c r="P22" s="222">
        <f t="shared" ca="1" si="8"/>
        <v>0</v>
      </c>
      <c r="Q22" s="222">
        <f t="shared" ca="1" si="8"/>
        <v>0</v>
      </c>
      <c r="R22" s="222">
        <f t="shared" ca="1" si="8"/>
        <v>0</v>
      </c>
      <c r="S22" s="222">
        <f t="shared" ca="1" si="8"/>
        <v>0</v>
      </c>
      <c r="T22" s="222">
        <f t="shared" ca="1" si="8"/>
        <v>0</v>
      </c>
      <c r="U22" s="222">
        <f t="shared" ca="1" si="8"/>
        <v>1</v>
      </c>
      <c r="V22" s="222">
        <f t="shared" ca="1" si="8"/>
        <v>0</v>
      </c>
      <c r="W22" s="222">
        <f t="shared" ca="1" si="8"/>
        <v>1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51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0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1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>
        <f t="shared" ca="1" si="10"/>
        <v>0</v>
      </c>
      <c r="T23" s="222">
        <f t="shared" ca="1" si="10"/>
        <v>0</v>
      </c>
      <c r="U23" s="222">
        <f t="shared" ca="1" si="9"/>
        <v>0</v>
      </c>
      <c r="V23" s="222">
        <f t="shared" ca="1" si="9"/>
        <v>0</v>
      </c>
      <c r="W23" s="222">
        <f t="shared" ca="1" si="9"/>
        <v>0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8">
        <f t="shared" ref="C24:AC24" ca="1" si="11">C5-C4</f>
        <v>4.9999999999999822E-2</v>
      </c>
      <c r="D24" s="298">
        <f t="shared" ca="1" si="11"/>
        <v>-0.20000000000000018</v>
      </c>
      <c r="E24" s="298">
        <f t="shared" ca="1" si="11"/>
        <v>-0.19999999999999973</v>
      </c>
      <c r="F24" s="298">
        <f t="shared" ca="1" si="11"/>
        <v>0.39999999999999991</v>
      </c>
      <c r="G24" s="298">
        <f t="shared" ca="1" si="11"/>
        <v>0.26666666666666661</v>
      </c>
      <c r="H24" s="298">
        <f t="shared" ca="1" si="11"/>
        <v>0.19999999999999973</v>
      </c>
      <c r="I24" s="298">
        <f t="shared" ca="1" si="11"/>
        <v>-0.33333333333333304</v>
      </c>
      <c r="J24" s="298">
        <f t="shared" ca="1" si="11"/>
        <v>0</v>
      </c>
      <c r="K24" s="298">
        <f t="shared" ca="1" si="11"/>
        <v>0.1333333333333333</v>
      </c>
      <c r="L24" s="298">
        <f t="shared" ca="1" si="11"/>
        <v>6.666666666666643E-2</v>
      </c>
      <c r="M24" s="298">
        <f t="shared" ca="1" si="11"/>
        <v>-0.40000000000000036</v>
      </c>
      <c r="N24" s="298">
        <f t="shared" ca="1" si="11"/>
        <v>0.70000000000000018</v>
      </c>
      <c r="O24" s="298">
        <f t="shared" ca="1" si="11"/>
        <v>-0.20000000000000018</v>
      </c>
      <c r="P24" s="298">
        <f t="shared" ca="1" si="11"/>
        <v>-6.6666666666666874E-2</v>
      </c>
      <c r="Q24" s="298">
        <f t="shared" ca="1" si="11"/>
        <v>-0.46666666666666679</v>
      </c>
      <c r="R24" s="298">
        <f t="shared" ca="1" si="11"/>
        <v>-0.53333333333333366</v>
      </c>
      <c r="S24" s="298">
        <f t="shared" ca="1" si="11"/>
        <v>6.6666666666666874E-2</v>
      </c>
      <c r="T24" s="298">
        <f t="shared" ca="1" si="11"/>
        <v>-0.20000000000000018</v>
      </c>
      <c r="U24" s="298">
        <f t="shared" ca="1" si="11"/>
        <v>-6.6666666666666874E-2</v>
      </c>
      <c r="V24" s="298">
        <f t="shared" ca="1" si="11"/>
        <v>-0.40000000000000036</v>
      </c>
      <c r="W24" s="298">
        <f t="shared" ca="1" si="11"/>
        <v>-0.23636363636363633</v>
      </c>
      <c r="X24" s="298" t="e">
        <f t="shared" ca="1" si="11"/>
        <v>#VALUE!</v>
      </c>
      <c r="Y24" s="298" t="e">
        <f t="shared" ca="1" si="11"/>
        <v>#VALUE!</v>
      </c>
      <c r="Z24" s="298" t="e">
        <f t="shared" ca="1" si="11"/>
        <v>#VALUE!</v>
      </c>
      <c r="AA24" s="298" t="e">
        <f t="shared" ca="1" si="11"/>
        <v>#VALUE!</v>
      </c>
      <c r="AB24" s="298" t="e">
        <f t="shared" ca="1" si="11"/>
        <v>#VALUE!</v>
      </c>
      <c r="AC24" s="298" t="e">
        <f t="shared" ca="1" si="11"/>
        <v>#VALUE!</v>
      </c>
    </row>
    <row r="25" spans="1:78" s="218" customFormat="1" x14ac:dyDescent="0.25">
      <c r="C25" s="298">
        <f t="shared" ref="C25:AC25" ca="1" si="12">C5-C2</f>
        <v>0</v>
      </c>
      <c r="D25" s="298">
        <f t="shared" ca="1" si="12"/>
        <v>-0.5</v>
      </c>
      <c r="E25" s="298">
        <f t="shared" ca="1" si="12"/>
        <v>-0.66666666666666652</v>
      </c>
      <c r="F25" s="298">
        <f t="shared" ca="1" si="12"/>
        <v>0.25</v>
      </c>
      <c r="G25" s="298">
        <f t="shared" ca="1" si="12"/>
        <v>0</v>
      </c>
      <c r="H25" s="298">
        <f t="shared" ca="1" si="12"/>
        <v>-0.33333333333333348</v>
      </c>
      <c r="I25" s="298">
        <f t="shared" ca="1" si="12"/>
        <v>-0.66666666666666652</v>
      </c>
      <c r="J25" s="298">
        <f t="shared" ca="1" si="12"/>
        <v>-0.33333333333333348</v>
      </c>
      <c r="K25" s="298">
        <f t="shared" ca="1" si="12"/>
        <v>0</v>
      </c>
      <c r="L25" s="298">
        <f t="shared" ca="1" si="12"/>
        <v>-0.33333333333333348</v>
      </c>
      <c r="M25" s="298">
        <f t="shared" ca="1" si="12"/>
        <v>-0.33333333333333348</v>
      </c>
      <c r="N25" s="298">
        <f t="shared" ca="1" si="12"/>
        <v>1</v>
      </c>
      <c r="O25" s="298">
        <f t="shared" ca="1" si="12"/>
        <v>0</v>
      </c>
      <c r="P25" s="298">
        <f t="shared" ca="1" si="12"/>
        <v>0</v>
      </c>
      <c r="Q25" s="298">
        <f t="shared" ca="1" si="12"/>
        <v>-0.33333333333333348</v>
      </c>
      <c r="R25" s="298">
        <f t="shared" ca="1" si="12"/>
        <v>-0.33333333333333348</v>
      </c>
      <c r="S25" s="298">
        <f t="shared" ca="1" si="12"/>
        <v>0</v>
      </c>
      <c r="T25" s="298">
        <f t="shared" ca="1" si="12"/>
        <v>-0.33333333333333348</v>
      </c>
      <c r="U25" s="298">
        <f t="shared" ca="1" si="12"/>
        <v>0</v>
      </c>
      <c r="V25" s="298">
        <f t="shared" ca="1" si="12"/>
        <v>-0.33333333333333348</v>
      </c>
      <c r="W25" s="298">
        <f t="shared" ca="1" si="12"/>
        <v>-0.60000000000000009</v>
      </c>
      <c r="X25" s="298" t="e">
        <f t="shared" si="12"/>
        <v>#VALUE!</v>
      </c>
      <c r="Y25" s="298" t="e">
        <f t="shared" si="12"/>
        <v>#VALUE!</v>
      </c>
      <c r="Z25" s="298" t="e">
        <f t="shared" si="12"/>
        <v>#VALUE!</v>
      </c>
      <c r="AA25" s="298" t="e">
        <f t="shared" si="12"/>
        <v>#VALUE!</v>
      </c>
      <c r="AB25" s="298" t="e">
        <f t="shared" si="12"/>
        <v>#VALUE!</v>
      </c>
      <c r="AC25" s="298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47" priority="2" stopIfTrue="1" operator="between">
      <formula>1</formula>
      <formula>C$2-1</formula>
    </cfRule>
    <cfRule type="cellIs" dxfId="46" priority="4" stopIfTrue="1" operator="equal">
      <formula>C$2+1</formula>
    </cfRule>
    <cfRule type="cellIs" dxfId="45" priority="5" stopIfTrue="1" operator="between">
      <formula>C$2+1</formula>
      <formula>999</formula>
    </cfRule>
    <cfRule type="cellIs" dxfId="44" priority="6" stopIfTrue="1" operator="equal">
      <formula>""</formula>
    </cfRule>
  </conditionalFormatting>
  <conditionalFormatting sqref="A10 B10:B11 A12:B15 AD10:AG15">
    <cfRule type="expression" dxfId="43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customWidth="1"/>
    <col min="22" max="22" width="3.7109375" style="2" customWidth="1"/>
    <col min="23" max="23" width="3.7109375" style="135" customWidth="1"/>
    <col min="24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303" t="str">
        <f>INDEX(Data!$DL:$DL,MATCH(A12,Data!$DK:$DK,0))</f>
        <v>M</v>
      </c>
      <c r="B1" s="302" t="s">
        <v>41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32" t="s">
        <v>67</v>
      </c>
      <c r="AE1" s="433"/>
      <c r="AF1" s="433"/>
      <c r="AG1" s="434"/>
    </row>
    <row r="2" spans="1:130" x14ac:dyDescent="0.25">
      <c r="A2" s="455" t="s">
        <v>28</v>
      </c>
      <c r="B2" s="456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4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4</v>
      </c>
      <c r="T2" s="155">
        <f>INDEX(Parameter!$9:$9,,MATCH(T$1,Parameter!$8:$8,0))</f>
        <v>3</v>
      </c>
      <c r="U2" s="67">
        <f>INDEX(Parameter!$9:$9,,MATCH(U$1,Parameter!$8:$8,0))</f>
        <v>3</v>
      </c>
      <c r="V2" s="67">
        <f>INDEX(Parameter!$9:$9,,MATCH(V$1,Parameter!$8:$8,0))</f>
        <v>3</v>
      </c>
      <c r="W2" s="67">
        <f>INDEX(Parameter!$9:$9,,MATCH(W$1,Parameter!$8:$8,0))</f>
        <v>3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35">
        <f t="shared" ref="AD2:AD10" si="0">SUM(C2:AC2)</f>
        <v>66</v>
      </c>
      <c r="AE2" s="436"/>
      <c r="AF2" s="436"/>
      <c r="AG2" s="437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304" t="str">
        <f>"Average " &amp; A12</f>
        <v>Average Otfried Derschmidt</v>
      </c>
      <c r="B3" s="305"/>
      <c r="C3" s="363">
        <f ca="1">IF(C$2="no","no",AVERAGE(C12:C16))</f>
        <v>3</v>
      </c>
      <c r="D3" s="364">
        <f t="shared" ref="D3:AC3" ca="1" si="1">IF(D$2="no","no",AVERAGE(D12:D16))</f>
        <v>2.5</v>
      </c>
      <c r="E3" s="364">
        <f t="shared" ca="1" si="1"/>
        <v>2.3333333333333335</v>
      </c>
      <c r="F3" s="364">
        <f t="shared" ca="1" si="1"/>
        <v>3.25</v>
      </c>
      <c r="G3" s="364">
        <f t="shared" ca="1" si="1"/>
        <v>3</v>
      </c>
      <c r="H3" s="364">
        <f t="shared" ca="1" si="1"/>
        <v>2.6666666666666665</v>
      </c>
      <c r="I3" s="364">
        <f t="shared" ca="1" si="1"/>
        <v>2.3333333333333335</v>
      </c>
      <c r="J3" s="364">
        <f t="shared" ca="1" si="1"/>
        <v>2.6666666666666665</v>
      </c>
      <c r="K3" s="364">
        <f t="shared" ca="1" si="1"/>
        <v>3</v>
      </c>
      <c r="L3" s="364">
        <f t="shared" ca="1" si="1"/>
        <v>3.6666666666666665</v>
      </c>
      <c r="M3" s="364">
        <f t="shared" ca="1" si="1"/>
        <v>2.6666666666666665</v>
      </c>
      <c r="N3" s="364">
        <f t="shared" ca="1" si="1"/>
        <v>4</v>
      </c>
      <c r="O3" s="364">
        <f t="shared" ca="1" si="1"/>
        <v>4</v>
      </c>
      <c r="P3" s="364">
        <f t="shared" ca="1" si="1"/>
        <v>3</v>
      </c>
      <c r="Q3" s="364">
        <f t="shared" ca="1" si="1"/>
        <v>2.6666666666666665</v>
      </c>
      <c r="R3" s="364">
        <f t="shared" ca="1" si="1"/>
        <v>2.6666666666666665</v>
      </c>
      <c r="S3" s="364">
        <f t="shared" ca="1" si="1"/>
        <v>4</v>
      </c>
      <c r="T3" s="365">
        <f t="shared" ca="1" si="1"/>
        <v>2.6666666666666665</v>
      </c>
      <c r="U3" s="364">
        <f t="shared" ca="1" si="1"/>
        <v>3</v>
      </c>
      <c r="V3" s="364">
        <f t="shared" ca="1" si="1"/>
        <v>2.6666666666666665</v>
      </c>
      <c r="W3" s="364">
        <f t="shared" ca="1" si="1"/>
        <v>2.4</v>
      </c>
      <c r="X3" s="364" t="str">
        <f t="shared" si="1"/>
        <v>no</v>
      </c>
      <c r="Y3" s="364" t="str">
        <f t="shared" si="1"/>
        <v>no</v>
      </c>
      <c r="Z3" s="364" t="str">
        <f t="shared" si="1"/>
        <v>no</v>
      </c>
      <c r="AA3" s="364" t="str">
        <f t="shared" si="1"/>
        <v>no</v>
      </c>
      <c r="AB3" s="364" t="str">
        <f t="shared" si="1"/>
        <v>no</v>
      </c>
      <c r="AC3" s="365" t="str">
        <f t="shared" si="1"/>
        <v>no</v>
      </c>
      <c r="AD3" s="447">
        <f t="shared" ref="AD3:AD4" ca="1" si="2">SUM(C3:AC3)</f>
        <v>62.149999999999991</v>
      </c>
      <c r="AE3" s="448"/>
      <c r="AF3" s="448"/>
      <c r="AG3" s="44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304" t="str">
        <f>"Average " &amp; A17</f>
        <v>Average Katharina Gusenbauer</v>
      </c>
      <c r="B4" s="305"/>
      <c r="C4" s="363">
        <f ca="1">IF(C$2="no","no",AVERAGE(C17:C21))</f>
        <v>3.75</v>
      </c>
      <c r="D4" s="364">
        <f t="shared" ref="D4:AC4" ca="1" si="3">IF(D$2="no","no",AVERAGE(D17:D21))</f>
        <v>3.5</v>
      </c>
      <c r="E4" s="364">
        <f t="shared" ca="1" si="3"/>
        <v>3</v>
      </c>
      <c r="F4" s="364">
        <f t="shared" ca="1" si="3"/>
        <v>2.75</v>
      </c>
      <c r="G4" s="364">
        <f t="shared" ca="1" si="3"/>
        <v>2.6666666666666665</v>
      </c>
      <c r="H4" s="364">
        <f t="shared" ca="1" si="3"/>
        <v>3</v>
      </c>
      <c r="I4" s="364">
        <f t="shared" ca="1" si="3"/>
        <v>3</v>
      </c>
      <c r="J4" s="364">
        <f t="shared" ca="1" si="3"/>
        <v>3</v>
      </c>
      <c r="K4" s="364">
        <f t="shared" ca="1" si="3"/>
        <v>4</v>
      </c>
      <c r="L4" s="364">
        <f t="shared" ca="1" si="3"/>
        <v>4.333333333333333</v>
      </c>
      <c r="M4" s="364">
        <f t="shared" ca="1" si="3"/>
        <v>3.6666666666666665</v>
      </c>
      <c r="N4" s="364">
        <f t="shared" ca="1" si="3"/>
        <v>4.25</v>
      </c>
      <c r="O4" s="364">
        <f t="shared" ca="1" si="3"/>
        <v>5.25</v>
      </c>
      <c r="P4" s="364">
        <f t="shared" ca="1" si="3"/>
        <v>3</v>
      </c>
      <c r="Q4" s="364">
        <f t="shared" ca="1" si="3"/>
        <v>3.6666666666666665</v>
      </c>
      <c r="R4" s="364">
        <f t="shared" ca="1" si="3"/>
        <v>3.3333333333333335</v>
      </c>
      <c r="S4" s="364">
        <f t="shared" ca="1" si="3"/>
        <v>4.333333333333333</v>
      </c>
      <c r="T4" s="365">
        <f t="shared" ca="1" si="3"/>
        <v>3</v>
      </c>
      <c r="U4" s="364">
        <f t="shared" ca="1" si="3"/>
        <v>3</v>
      </c>
      <c r="V4" s="364">
        <f t="shared" ca="1" si="3"/>
        <v>3.6666666666666665</v>
      </c>
      <c r="W4" s="364">
        <f t="shared" ca="1" si="3"/>
        <v>3</v>
      </c>
      <c r="X4" s="364" t="str">
        <f t="shared" si="3"/>
        <v>no</v>
      </c>
      <c r="Y4" s="364" t="str">
        <f t="shared" si="3"/>
        <v>no</v>
      </c>
      <c r="Z4" s="364" t="str">
        <f t="shared" si="3"/>
        <v>no</v>
      </c>
      <c r="AA4" s="364" t="str">
        <f t="shared" si="3"/>
        <v>no</v>
      </c>
      <c r="AB4" s="364" t="str">
        <f t="shared" si="3"/>
        <v>no</v>
      </c>
      <c r="AC4" s="365" t="str">
        <f t="shared" si="3"/>
        <v>no</v>
      </c>
      <c r="AD4" s="447">
        <f t="shared" ca="1" si="2"/>
        <v>73.166666666666671</v>
      </c>
      <c r="AE4" s="448"/>
      <c r="AF4" s="448"/>
      <c r="AG4" s="44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45" t="str">
        <f>IF($A$1="m","Average Top 1 Men","Average Top 1 Women")</f>
        <v>Average Top 1 Men</v>
      </c>
      <c r="B5" s="446"/>
      <c r="C5" s="361">
        <f ca="1">IF(C$2="no","no",OFFSET(Data!$A$1,MATCH($A5,Data!$DK:$DK,0)-1,MATCH("Total/"&amp;C$1,Data!$1:$1,0)-1))</f>
        <v>3</v>
      </c>
      <c r="D5" s="362">
        <f ca="1">IF(D$2="no","no",OFFSET(Data!$A$1,MATCH($A5,Data!$DK:$DK,0)-1,MATCH("Total/"&amp;D$1,Data!$1:$1,0)-1))</f>
        <v>2.5</v>
      </c>
      <c r="E5" s="362">
        <f ca="1">IF(E$2="no","no",OFFSET(Data!$A$1,MATCH($A5,Data!$DK:$DK,0)-1,MATCH("Total/"&amp;E$1,Data!$1:$1,0)-1))</f>
        <v>2.3333333333333335</v>
      </c>
      <c r="F5" s="362">
        <f ca="1">IF(F$2="no","no",OFFSET(Data!$A$1,MATCH($A5,Data!$DK:$DK,0)-1,MATCH("Total/"&amp;F$1,Data!$1:$1,0)-1))</f>
        <v>3.25</v>
      </c>
      <c r="G5" s="362">
        <f ca="1">IF(G$2="no","no",OFFSET(Data!$A$1,MATCH($A5,Data!$DK:$DK,0)-1,MATCH("Total/"&amp;G$1,Data!$1:$1,0)-1))</f>
        <v>3</v>
      </c>
      <c r="H5" s="362">
        <f ca="1">IF(H$2="no","no",OFFSET(Data!$A$1,MATCH($A5,Data!$DK:$DK,0)-1,MATCH("Total/"&amp;H$1,Data!$1:$1,0)-1))</f>
        <v>2.6666666666666665</v>
      </c>
      <c r="I5" s="362">
        <f ca="1">IF(I$2="no","no",OFFSET(Data!$A$1,MATCH($A5,Data!$DK:$DK,0)-1,MATCH("Total/"&amp;I$1,Data!$1:$1,0)-1))</f>
        <v>2.3333333333333335</v>
      </c>
      <c r="J5" s="362">
        <f ca="1">IF(J$2="no","no",OFFSET(Data!$A$1,MATCH($A5,Data!$DK:$DK,0)-1,MATCH("Total/"&amp;J$1,Data!$1:$1,0)-1))</f>
        <v>2.6666666666666665</v>
      </c>
      <c r="K5" s="362">
        <f ca="1">IF(K$2="no","no",OFFSET(Data!$A$1,MATCH($A5,Data!$DK:$DK,0)-1,MATCH("Total/"&amp;K$1,Data!$1:$1,0)-1))</f>
        <v>3</v>
      </c>
      <c r="L5" s="362">
        <f ca="1">IF(L$2="no","no",OFFSET(Data!$A$1,MATCH($A5,Data!$DK:$DK,0)-1,MATCH("Total/"&amp;L$1,Data!$1:$1,0)-1))</f>
        <v>3.6666666666666665</v>
      </c>
      <c r="M5" s="362">
        <f ca="1">IF(M$2="no","no",OFFSET(Data!$A$1,MATCH($A5,Data!$DK:$DK,0)-1,MATCH("Total/"&amp;M$1,Data!$1:$1,0)-1))</f>
        <v>2.6666666666666665</v>
      </c>
      <c r="N5" s="362">
        <f ca="1">IF(N$2="no","no",OFFSET(Data!$A$1,MATCH($A5,Data!$DK:$DK,0)-1,MATCH("Total/"&amp;N$1,Data!$1:$1,0)-1))</f>
        <v>4</v>
      </c>
      <c r="O5" s="362">
        <f ca="1">IF(O$2="no","no",OFFSET(Data!$A$1,MATCH($A5,Data!$DK:$DK,0)-1,MATCH("Total/"&amp;O$1,Data!$1:$1,0)-1))</f>
        <v>4</v>
      </c>
      <c r="P5" s="362">
        <f ca="1">IF(P$2="no","no",OFFSET(Data!$A$1,MATCH($A5,Data!$DK:$DK,0)-1,MATCH("Total/"&amp;P$1,Data!$1:$1,0)-1))</f>
        <v>3</v>
      </c>
      <c r="Q5" s="362">
        <f ca="1">IF(Q$2="no","no",OFFSET(Data!$A$1,MATCH($A5,Data!$DK:$DK,0)-1,MATCH("Total/"&amp;Q$1,Data!$1:$1,0)-1))</f>
        <v>2.6666666666666665</v>
      </c>
      <c r="R5" s="362">
        <f ca="1">IF(R$2="no","no",OFFSET(Data!$A$1,MATCH($A5,Data!$DK:$DK,0)-1,MATCH("Total/"&amp;R$1,Data!$1:$1,0)-1))</f>
        <v>2.6666666666666665</v>
      </c>
      <c r="S5" s="362">
        <f ca="1">IF(S$2="no","no",OFFSET(Data!$A$1,MATCH($A5,Data!$DK:$DK,0)-1,MATCH("Total/"&amp;S$1,Data!$1:$1,0)-1))</f>
        <v>4</v>
      </c>
      <c r="T5" s="360">
        <f ca="1">IF(T$2="no","no",OFFSET(Data!$A$1,MATCH($A5,Data!$DK:$DK,0)-1,MATCH("Total/"&amp;T$1,Data!$1:$1,0)-1))</f>
        <v>2.6666666666666665</v>
      </c>
      <c r="U5" s="362">
        <f ca="1">IF(U$2="no","no",OFFSET(Data!$A$1,MATCH($A5,Data!$DK:$DK,0)-1,MATCH("Total/"&amp;U$1,Data!$1:$1,0)-1))</f>
        <v>3</v>
      </c>
      <c r="V5" s="362">
        <f ca="1">IF(V$2="no","no",OFFSET(Data!$A$1,MATCH($A5,Data!$DK:$DK,0)-1,MATCH("Total/"&amp;V$1,Data!$1:$1,0)-1))</f>
        <v>2.6666666666666665</v>
      </c>
      <c r="W5" s="362">
        <f ca="1">IF(W$2="no","no",OFFSET(Data!$A$1,MATCH($A5,Data!$DK:$DK,0)-1,MATCH("Total/"&amp;W$1,Data!$1:$1,0)-1))</f>
        <v>2.4</v>
      </c>
      <c r="X5" s="362" t="str">
        <f ca="1">IF(X$2="no","no",OFFSET(Data!$A$1,MATCH($A5,Data!$DK:$DK,0)-1,MATCH("Total/"&amp;X$1,Data!$1:$1,0)-1))</f>
        <v>no</v>
      </c>
      <c r="Y5" s="362" t="str">
        <f ca="1">IF(Y$2="no","no",OFFSET(Data!$A$1,MATCH($A5,Data!$DK:$DK,0)-1,MATCH("Total/"&amp;Y$1,Data!$1:$1,0)-1))</f>
        <v>no</v>
      </c>
      <c r="Z5" s="362" t="str">
        <f ca="1">IF(Z$2="no","no",OFFSET(Data!$A$1,MATCH($A5,Data!$DK:$DK,0)-1,MATCH("Total/"&amp;Z$1,Data!$1:$1,0)-1))</f>
        <v>no</v>
      </c>
      <c r="AA5" s="362" t="str">
        <f ca="1">IF(AA$2="no","no",OFFSET(Data!$A$1,MATCH($A5,Data!$DK:$DK,0)-1,MATCH("Total/"&amp;AA$1,Data!$1:$1,0)-1))</f>
        <v>no</v>
      </c>
      <c r="AB5" s="362" t="str">
        <f ca="1">IF(AB$2="no","no",OFFSET(Data!$A$1,MATCH($A5,Data!$DK:$DK,0)-1,MATCH("Total/"&amp;AB$1,Data!$1:$1,0)-1))</f>
        <v>no</v>
      </c>
      <c r="AC5" s="360" t="str">
        <f ca="1">IF(AC$2="no","no",OFFSET(Data!$A$1,MATCH($A5,Data!$DK:$DK,0)-1,MATCH("Total/"&amp;AC$1,Data!$1:$1,0)-1))</f>
        <v>no</v>
      </c>
      <c r="AD5" s="447">
        <f t="shared" ca="1" si="0"/>
        <v>62.149999999999991</v>
      </c>
      <c r="AE5" s="448"/>
      <c r="AF5" s="448"/>
      <c r="AG5" s="44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45" t="str">
        <f>IF($A$1="m","Average Top 5 Men","Average Top 5 Women")</f>
        <v>Average Top 5 Men</v>
      </c>
      <c r="B6" s="446"/>
      <c r="C6" s="361">
        <f ca="1">IF(C$2="no","no",OFFSET(Data!$A$1,MATCH($A6,Data!$DK:$DK,0)-1,MATCH("Total/"&amp;C$1,Data!$1:$1,0)-1))</f>
        <v>2.95</v>
      </c>
      <c r="D6" s="362">
        <f ca="1">IF(D$2="no","no",OFFSET(Data!$A$1,MATCH($A6,Data!$DK:$DK,0)-1,MATCH("Total/"&amp;D$1,Data!$1:$1,0)-1))</f>
        <v>2.7</v>
      </c>
      <c r="E6" s="362">
        <f ca="1">IF(E$2="no","no",OFFSET(Data!$A$1,MATCH($A6,Data!$DK:$DK,0)-1,MATCH("Total/"&amp;E$1,Data!$1:$1,0)-1))</f>
        <v>2.5333333333333332</v>
      </c>
      <c r="F6" s="362">
        <f ca="1">IF(F$2="no","no",OFFSET(Data!$A$1,MATCH($A6,Data!$DK:$DK,0)-1,MATCH("Total/"&amp;F$1,Data!$1:$1,0)-1))</f>
        <v>2.85</v>
      </c>
      <c r="G6" s="362">
        <f ca="1">IF(G$2="no","no",OFFSET(Data!$A$1,MATCH($A6,Data!$DK:$DK,0)-1,MATCH("Total/"&amp;G$1,Data!$1:$1,0)-1))</f>
        <v>2.7333333333333334</v>
      </c>
      <c r="H6" s="362">
        <f ca="1">IF(H$2="no","no",OFFSET(Data!$A$1,MATCH($A6,Data!$DK:$DK,0)-1,MATCH("Total/"&amp;H$1,Data!$1:$1,0)-1))</f>
        <v>2.4666666666666668</v>
      </c>
      <c r="I6" s="362">
        <f ca="1">IF(I$2="no","no",OFFSET(Data!$A$1,MATCH($A6,Data!$DK:$DK,0)-1,MATCH("Total/"&amp;I$1,Data!$1:$1,0)-1))</f>
        <v>2.6666666666666665</v>
      </c>
      <c r="J6" s="362">
        <f ca="1">IF(J$2="no","no",OFFSET(Data!$A$1,MATCH($A6,Data!$DK:$DK,0)-1,MATCH("Total/"&amp;J$1,Data!$1:$1,0)-1))</f>
        <v>2.6666666666666665</v>
      </c>
      <c r="K6" s="362">
        <f ca="1">IF(K$2="no","no",OFFSET(Data!$A$1,MATCH($A6,Data!$DK:$DK,0)-1,MATCH("Total/"&amp;K$1,Data!$1:$1,0)-1))</f>
        <v>2.8666666666666667</v>
      </c>
      <c r="L6" s="362">
        <f ca="1">IF(L$2="no","no",OFFSET(Data!$A$1,MATCH($A6,Data!$DK:$DK,0)-1,MATCH("Total/"&amp;L$1,Data!$1:$1,0)-1))</f>
        <v>3.6</v>
      </c>
      <c r="M6" s="362">
        <f ca="1">IF(M$2="no","no",OFFSET(Data!$A$1,MATCH($A6,Data!$DK:$DK,0)-1,MATCH("Total/"&amp;M$1,Data!$1:$1,0)-1))</f>
        <v>3.0666666666666669</v>
      </c>
      <c r="N6" s="362">
        <f ca="1">IF(N$2="no","no",OFFSET(Data!$A$1,MATCH($A6,Data!$DK:$DK,0)-1,MATCH("Total/"&amp;N$1,Data!$1:$1,0)-1))</f>
        <v>3.3</v>
      </c>
      <c r="O6" s="362">
        <f ca="1">IF(O$2="no","no",OFFSET(Data!$A$1,MATCH($A6,Data!$DK:$DK,0)-1,MATCH("Total/"&amp;O$1,Data!$1:$1,0)-1))</f>
        <v>4.2</v>
      </c>
      <c r="P6" s="362">
        <f ca="1">IF(P$2="no","no",OFFSET(Data!$A$1,MATCH($A6,Data!$DK:$DK,0)-1,MATCH("Total/"&amp;P$1,Data!$1:$1,0)-1))</f>
        <v>3.0666666666666669</v>
      </c>
      <c r="Q6" s="362">
        <f ca="1">IF(Q$2="no","no",OFFSET(Data!$A$1,MATCH($A6,Data!$DK:$DK,0)-1,MATCH("Total/"&amp;Q$1,Data!$1:$1,0)-1))</f>
        <v>3.1333333333333333</v>
      </c>
      <c r="R6" s="362">
        <f ca="1">IF(R$2="no","no",OFFSET(Data!$A$1,MATCH($A6,Data!$DK:$DK,0)-1,MATCH("Total/"&amp;R$1,Data!$1:$1,0)-1))</f>
        <v>3.2</v>
      </c>
      <c r="S6" s="362">
        <f ca="1">IF(S$2="no","no",OFFSET(Data!$A$1,MATCH($A6,Data!$DK:$DK,0)-1,MATCH("Total/"&amp;S$1,Data!$1:$1,0)-1))</f>
        <v>3.9333333333333331</v>
      </c>
      <c r="T6" s="360">
        <f ca="1">IF(T$2="no","no",OFFSET(Data!$A$1,MATCH($A6,Data!$DK:$DK,0)-1,MATCH("Total/"&amp;T$1,Data!$1:$1,0)-1))</f>
        <v>2.8666666666666667</v>
      </c>
      <c r="U6" s="362">
        <f ca="1">IF(U$2="no","no",OFFSET(Data!$A$1,MATCH($A6,Data!$DK:$DK,0)-1,MATCH("Total/"&amp;U$1,Data!$1:$1,0)-1))</f>
        <v>3.0666666666666669</v>
      </c>
      <c r="V6" s="362">
        <f ca="1">IF(V$2="no","no",OFFSET(Data!$A$1,MATCH($A6,Data!$DK:$DK,0)-1,MATCH("Total/"&amp;V$1,Data!$1:$1,0)-1))</f>
        <v>3.0666666666666669</v>
      </c>
      <c r="W6" s="362">
        <f ca="1">IF(W$2="no","no",OFFSET(Data!$A$1,MATCH($A6,Data!$DK:$DK,0)-1,MATCH("Total/"&amp;W$1,Data!$1:$1,0)-1))</f>
        <v>2.6363636363636362</v>
      </c>
      <c r="X6" s="362" t="str">
        <f ca="1">IF(X$2="no","no",OFFSET(Data!$A$1,MATCH($A6,Data!$DK:$DK,0)-1,MATCH("Total/"&amp;X$1,Data!$1:$1,0)-1))</f>
        <v>no</v>
      </c>
      <c r="Y6" s="362" t="str">
        <f ca="1">IF(Y$2="no","no",OFFSET(Data!$A$1,MATCH($A6,Data!$DK:$DK,0)-1,MATCH("Total/"&amp;Y$1,Data!$1:$1,0)-1))</f>
        <v>no</v>
      </c>
      <c r="Z6" s="362" t="str">
        <f ca="1">IF(Z$2="no","no",OFFSET(Data!$A$1,MATCH($A6,Data!$DK:$DK,0)-1,MATCH("Total/"&amp;Z$1,Data!$1:$1,0)-1))</f>
        <v>no</v>
      </c>
      <c r="AA6" s="362" t="str">
        <f ca="1">IF(AA$2="no","no",OFFSET(Data!$A$1,MATCH($A6,Data!$DK:$DK,0)-1,MATCH("Total/"&amp;AA$1,Data!$1:$1,0)-1))</f>
        <v>no</v>
      </c>
      <c r="AB6" s="362" t="str">
        <f ca="1">IF(AB$2="no","no",OFFSET(Data!$A$1,MATCH($A6,Data!$DK:$DK,0)-1,MATCH("Total/"&amp;AB$1,Data!$1:$1,0)-1))</f>
        <v>no</v>
      </c>
      <c r="AC6" s="360" t="str">
        <f ca="1">IF(AC$2="no","no",OFFSET(Data!$A$1,MATCH($A6,Data!$DK:$DK,0)-1,MATCH("Total/"&amp;AC$1,Data!$1:$1,0)-1))</f>
        <v>no</v>
      </c>
      <c r="AD6" s="447">
        <f t="shared" ca="1" si="0"/>
        <v>63.569696969696984</v>
      </c>
      <c r="AE6" s="448"/>
      <c r="AF6" s="448"/>
      <c r="AG6" s="44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45" t="str">
        <f>IF($A$1="m","Average Top 10 Men","Average Top 10 Women")</f>
        <v>Average Top 10 Men</v>
      </c>
      <c r="B7" s="446"/>
      <c r="C7" s="361">
        <f ca="1">IF(C$2="no","no",OFFSET(Data!$A$1,MATCH($A7,Data!$DK:$DK,0)-1,MATCH("Total/"&amp;C$1,Data!$1:$1,0)-1))</f>
        <v>2.8250000000000002</v>
      </c>
      <c r="D7" s="362">
        <f ca="1">IF(D$2="no","no",OFFSET(Data!$A$1,MATCH($A7,Data!$DK:$DK,0)-1,MATCH("Total/"&amp;D$1,Data!$1:$1,0)-1))</f>
        <v>2.8250000000000002</v>
      </c>
      <c r="E7" s="362">
        <f ca="1">IF(E$2="no","no",OFFSET(Data!$A$1,MATCH($A7,Data!$DK:$DK,0)-1,MATCH("Total/"&amp;E$1,Data!$1:$1,0)-1))</f>
        <v>2.6</v>
      </c>
      <c r="F7" s="362">
        <f ca="1">IF(F$2="no","no",OFFSET(Data!$A$1,MATCH($A7,Data!$DK:$DK,0)-1,MATCH("Total/"&amp;F$1,Data!$1:$1,0)-1))</f>
        <v>2.7749999999999999</v>
      </c>
      <c r="G7" s="362">
        <f ca="1">IF(G$2="no","no",OFFSET(Data!$A$1,MATCH($A7,Data!$DK:$DK,0)-1,MATCH("Total/"&amp;G$1,Data!$1:$1,0)-1))</f>
        <v>2.6</v>
      </c>
      <c r="H7" s="362">
        <f ca="1">IF(H$2="no","no",OFFSET(Data!$A$1,MATCH($A7,Data!$DK:$DK,0)-1,MATCH("Total/"&amp;H$1,Data!$1:$1,0)-1))</f>
        <v>2.7666666666666666</v>
      </c>
      <c r="I7" s="362">
        <f ca="1">IF(I$2="no","no",OFFSET(Data!$A$1,MATCH($A7,Data!$DK:$DK,0)-1,MATCH("Total/"&amp;I$1,Data!$1:$1,0)-1))</f>
        <v>2.8</v>
      </c>
      <c r="J7" s="362">
        <f ca="1">IF(J$2="no","no",OFFSET(Data!$A$1,MATCH($A7,Data!$DK:$DK,0)-1,MATCH("Total/"&amp;J$1,Data!$1:$1,0)-1))</f>
        <v>2.7666666666666666</v>
      </c>
      <c r="K7" s="362">
        <f ca="1">IF(K$2="no","no",OFFSET(Data!$A$1,MATCH($A7,Data!$DK:$DK,0)-1,MATCH("Total/"&amp;K$1,Data!$1:$1,0)-1))</f>
        <v>3.1333333333333333</v>
      </c>
      <c r="L7" s="362">
        <f ca="1">IF(L$2="no","no",OFFSET(Data!$A$1,MATCH($A7,Data!$DK:$DK,0)-1,MATCH("Total/"&amp;L$1,Data!$1:$1,0)-1))</f>
        <v>3.8</v>
      </c>
      <c r="M7" s="362">
        <f ca="1">IF(M$2="no","no",OFFSET(Data!$A$1,MATCH($A7,Data!$DK:$DK,0)-1,MATCH("Total/"&amp;M$1,Data!$1:$1,0)-1))</f>
        <v>3.1</v>
      </c>
      <c r="N7" s="362">
        <f ca="1">IF(N$2="no","no",OFFSET(Data!$A$1,MATCH($A7,Data!$DK:$DK,0)-1,MATCH("Total/"&amp;N$1,Data!$1:$1,0)-1))</f>
        <v>3.3250000000000002</v>
      </c>
      <c r="O7" s="362">
        <f ca="1">IF(O$2="no","no",OFFSET(Data!$A$1,MATCH($A7,Data!$DK:$DK,0)-1,MATCH("Total/"&amp;O$1,Data!$1:$1,0)-1))</f>
        <v>4.125</v>
      </c>
      <c r="P7" s="362">
        <f ca="1">IF(P$2="no","no",OFFSET(Data!$A$1,MATCH($A7,Data!$DK:$DK,0)-1,MATCH("Total/"&amp;P$1,Data!$1:$1,0)-1))</f>
        <v>3.1666666666666665</v>
      </c>
      <c r="Q7" s="362">
        <f ca="1">IF(Q$2="no","no",OFFSET(Data!$A$1,MATCH($A7,Data!$DK:$DK,0)-1,MATCH("Total/"&amp;Q$1,Data!$1:$1,0)-1))</f>
        <v>3.1</v>
      </c>
      <c r="R7" s="362">
        <f ca="1">IF(R$2="no","no",OFFSET(Data!$A$1,MATCH($A7,Data!$DK:$DK,0)-1,MATCH("Total/"&amp;R$1,Data!$1:$1,0)-1))</f>
        <v>3.1666666666666665</v>
      </c>
      <c r="S7" s="362">
        <f ca="1">IF(S$2="no","no",OFFSET(Data!$A$1,MATCH($A7,Data!$DK:$DK,0)-1,MATCH("Total/"&amp;S$1,Data!$1:$1,0)-1))</f>
        <v>3.8</v>
      </c>
      <c r="T7" s="360">
        <f ca="1">IF(T$2="no","no",OFFSET(Data!$A$1,MATCH($A7,Data!$DK:$DK,0)-1,MATCH("Total/"&amp;T$1,Data!$1:$1,0)-1))</f>
        <v>2.9666666666666668</v>
      </c>
      <c r="U7" s="362">
        <f ca="1">IF(U$2="no","no",OFFSET(Data!$A$1,MATCH($A7,Data!$DK:$DK,0)-1,MATCH("Total/"&amp;U$1,Data!$1:$1,0)-1))</f>
        <v>3.0666666666666669</v>
      </c>
      <c r="V7" s="362">
        <f ca="1">IF(V$2="no","no",OFFSET(Data!$A$1,MATCH($A7,Data!$DK:$DK,0)-1,MATCH("Total/"&amp;V$1,Data!$1:$1,0)-1))</f>
        <v>3.1666666666666665</v>
      </c>
      <c r="W7" s="362">
        <f ca="1">IF(W$2="no","no",OFFSET(Data!$A$1,MATCH($A7,Data!$DK:$DK,0)-1,MATCH("Total/"&amp;W$1,Data!$1:$1,0)-1))</f>
        <v>2.7619047619047619</v>
      </c>
      <c r="X7" s="362" t="str">
        <f ca="1">IF(X$2="no","no",OFFSET(Data!$A$1,MATCH($A7,Data!$DK:$DK,0)-1,MATCH("Total/"&amp;X$1,Data!$1:$1,0)-1))</f>
        <v>no</v>
      </c>
      <c r="Y7" s="362" t="str">
        <f ca="1">IF(Y$2="no","no",OFFSET(Data!$A$1,MATCH($A7,Data!$DK:$DK,0)-1,MATCH("Total/"&amp;Y$1,Data!$1:$1,0)-1))</f>
        <v>no</v>
      </c>
      <c r="Z7" s="362" t="str">
        <f ca="1">IF(Z$2="no","no",OFFSET(Data!$A$1,MATCH($A7,Data!$DK:$DK,0)-1,MATCH("Total/"&amp;Z$1,Data!$1:$1,0)-1))</f>
        <v>no</v>
      </c>
      <c r="AA7" s="362" t="str">
        <f ca="1">IF(AA$2="no","no",OFFSET(Data!$A$1,MATCH($A7,Data!$DK:$DK,0)-1,MATCH("Total/"&amp;AA$1,Data!$1:$1,0)-1))</f>
        <v>no</v>
      </c>
      <c r="AB7" s="362" t="str">
        <f ca="1">IF(AB$2="no","no",OFFSET(Data!$A$1,MATCH($A7,Data!$DK:$DK,0)-1,MATCH("Total/"&amp;AB$1,Data!$1:$1,0)-1))</f>
        <v>no</v>
      </c>
      <c r="AC7" s="360" t="str">
        <f ca="1">IF(AC$2="no","no",OFFSET(Data!$A$1,MATCH($A7,Data!$DK:$DK,0)-1,MATCH("Total/"&amp;AC$1,Data!$1:$1,0)-1))</f>
        <v>no</v>
      </c>
      <c r="AD7" s="447">
        <f t="shared" ca="1" si="0"/>
        <v>64.636904761904759</v>
      </c>
      <c r="AE7" s="448"/>
      <c r="AF7" s="448"/>
      <c r="AG7" s="44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45" t="str">
        <f>IF($A$1="m","Average Top 20 Men","Average Top 20 Women")</f>
        <v>Average Top 20 Men</v>
      </c>
      <c r="B8" s="446"/>
      <c r="C8" s="361">
        <f ca="1">IF(C$2="no","no",OFFSET(Data!$A$1,MATCH($A8,Data!$DK:$DK,0)-1,MATCH("Total/"&amp;C$1,Data!$1:$1,0)-1))</f>
        <v>2.9249999999999998</v>
      </c>
      <c r="D8" s="362">
        <f ca="1">IF(D$2="no","no",OFFSET(Data!$A$1,MATCH($A8,Data!$DK:$DK,0)-1,MATCH("Total/"&amp;D$1,Data!$1:$1,0)-1))</f>
        <v>2.8875000000000002</v>
      </c>
      <c r="E8" s="362">
        <f ca="1">IF(E$2="no","no",OFFSET(Data!$A$1,MATCH($A8,Data!$DK:$DK,0)-1,MATCH("Total/"&amp;E$1,Data!$1:$1,0)-1))</f>
        <v>2.6166666666666667</v>
      </c>
      <c r="F8" s="362">
        <f ca="1">IF(F$2="no","no",OFFSET(Data!$A$1,MATCH($A8,Data!$DK:$DK,0)-1,MATCH("Total/"&amp;F$1,Data!$1:$1,0)-1))</f>
        <v>2.9125000000000001</v>
      </c>
      <c r="G8" s="362">
        <f ca="1">IF(G$2="no","no",OFFSET(Data!$A$1,MATCH($A8,Data!$DK:$DK,0)-1,MATCH("Total/"&amp;G$1,Data!$1:$1,0)-1))</f>
        <v>2.65</v>
      </c>
      <c r="H8" s="362">
        <f ca="1">IF(H$2="no","no",OFFSET(Data!$A$1,MATCH($A8,Data!$DK:$DK,0)-1,MATCH("Total/"&amp;H$1,Data!$1:$1,0)-1))</f>
        <v>3.1666666666666665</v>
      </c>
      <c r="I8" s="362">
        <f ca="1">IF(I$2="no","no",OFFSET(Data!$A$1,MATCH($A8,Data!$DK:$DK,0)-1,MATCH("Total/"&amp;I$1,Data!$1:$1,0)-1))</f>
        <v>2.8833333333333333</v>
      </c>
      <c r="J8" s="362">
        <f ca="1">IF(J$2="no","no",OFFSET(Data!$A$1,MATCH($A8,Data!$DK:$DK,0)-1,MATCH("Total/"&amp;J$1,Data!$1:$1,0)-1))</f>
        <v>2.9</v>
      </c>
      <c r="K8" s="362">
        <f ca="1">IF(K$2="no","no",OFFSET(Data!$A$1,MATCH($A8,Data!$DK:$DK,0)-1,MATCH("Total/"&amp;K$1,Data!$1:$1,0)-1))</f>
        <v>3.0666666666666669</v>
      </c>
      <c r="L8" s="362">
        <f ca="1">IF(L$2="no","no",OFFSET(Data!$A$1,MATCH($A8,Data!$DK:$DK,0)-1,MATCH("Total/"&amp;L$1,Data!$1:$1,0)-1))</f>
        <v>4</v>
      </c>
      <c r="M8" s="362">
        <f ca="1">IF(M$2="no","no",OFFSET(Data!$A$1,MATCH($A8,Data!$DK:$DK,0)-1,MATCH("Total/"&amp;M$1,Data!$1:$1,0)-1))</f>
        <v>3.2</v>
      </c>
      <c r="N8" s="362">
        <f ca="1">IF(N$2="no","no",OFFSET(Data!$A$1,MATCH($A8,Data!$DK:$DK,0)-1,MATCH("Total/"&amp;N$1,Data!$1:$1,0)-1))</f>
        <v>3.4874999999999998</v>
      </c>
      <c r="O8" s="362">
        <f ca="1">IF(O$2="no","no",OFFSET(Data!$A$1,MATCH($A8,Data!$DK:$DK,0)-1,MATCH("Total/"&amp;O$1,Data!$1:$1,0)-1))</f>
        <v>4.3125</v>
      </c>
      <c r="P8" s="362">
        <f ca="1">IF(P$2="no","no",OFFSET(Data!$A$1,MATCH($A8,Data!$DK:$DK,0)-1,MATCH("Total/"&amp;P$1,Data!$1:$1,0)-1))</f>
        <v>3.35</v>
      </c>
      <c r="Q8" s="362">
        <f ca="1">IF(Q$2="no","no",OFFSET(Data!$A$1,MATCH($A8,Data!$DK:$DK,0)-1,MATCH("Total/"&amp;Q$1,Data!$1:$1,0)-1))</f>
        <v>3.25</v>
      </c>
      <c r="R8" s="362">
        <f ca="1">IF(R$2="no","no",OFFSET(Data!$A$1,MATCH($A8,Data!$DK:$DK,0)-1,MATCH("Total/"&amp;R$1,Data!$1:$1,0)-1))</f>
        <v>3.2333333333333334</v>
      </c>
      <c r="S8" s="362">
        <f ca="1">IF(S$2="no","no",OFFSET(Data!$A$1,MATCH($A8,Data!$DK:$DK,0)-1,MATCH("Total/"&amp;S$1,Data!$1:$1,0)-1))</f>
        <v>3.8166666666666669</v>
      </c>
      <c r="T8" s="360">
        <f ca="1">IF(T$2="no","no",OFFSET(Data!$A$1,MATCH($A8,Data!$DK:$DK,0)-1,MATCH("Total/"&amp;T$1,Data!$1:$1,0)-1))</f>
        <v>3.0833333333333335</v>
      </c>
      <c r="U8" s="362">
        <f ca="1">IF(U$2="no","no",OFFSET(Data!$A$1,MATCH($A8,Data!$DK:$DK,0)-1,MATCH("Total/"&amp;U$1,Data!$1:$1,0)-1))</f>
        <v>3.35</v>
      </c>
      <c r="V8" s="362">
        <f ca="1">IF(V$2="no","no",OFFSET(Data!$A$1,MATCH($A8,Data!$DK:$DK,0)-1,MATCH("Total/"&amp;V$1,Data!$1:$1,0)-1))</f>
        <v>3.05</v>
      </c>
      <c r="W8" s="362">
        <f ca="1">IF(W$2="no","no",OFFSET(Data!$A$1,MATCH($A8,Data!$DK:$DK,0)-1,MATCH("Total/"&amp;W$1,Data!$1:$1,0)-1))</f>
        <v>2.7804878048780486</v>
      </c>
      <c r="X8" s="362" t="str">
        <f ca="1">IF(X$2="no","no",OFFSET(Data!$A$1,MATCH($A8,Data!$DK:$DK,0)-1,MATCH("Total/"&amp;X$1,Data!$1:$1,0)-1))</f>
        <v>no</v>
      </c>
      <c r="Y8" s="362" t="str">
        <f ca="1">IF(Y$2="no","no",OFFSET(Data!$A$1,MATCH($A8,Data!$DK:$DK,0)-1,MATCH("Total/"&amp;Y$1,Data!$1:$1,0)-1))</f>
        <v>no</v>
      </c>
      <c r="Z8" s="362" t="str">
        <f ca="1">IF(Z$2="no","no",OFFSET(Data!$A$1,MATCH($A8,Data!$DK:$DK,0)-1,MATCH("Total/"&amp;Z$1,Data!$1:$1,0)-1))</f>
        <v>no</v>
      </c>
      <c r="AA8" s="362" t="str">
        <f ca="1">IF(AA$2="no","no",OFFSET(Data!$A$1,MATCH($A8,Data!$DK:$DK,0)-1,MATCH("Total/"&amp;AA$1,Data!$1:$1,0)-1))</f>
        <v>no</v>
      </c>
      <c r="AB8" s="362" t="str">
        <f ca="1">IF(AB$2="no","no",OFFSET(Data!$A$1,MATCH($A8,Data!$DK:$DK,0)-1,MATCH("Total/"&amp;AB$1,Data!$1:$1,0)-1))</f>
        <v>no</v>
      </c>
      <c r="AC8" s="360" t="str">
        <f ca="1">IF(AC$2="no","no",OFFSET(Data!$A$1,MATCH($A8,Data!$DK:$DK,0)-1,MATCH("Total/"&amp;AC$1,Data!$1:$1,0)-1))</f>
        <v>no</v>
      </c>
      <c r="AD8" s="447">
        <f t="shared" ca="1" si="0"/>
        <v>66.922154471544729</v>
      </c>
      <c r="AE8" s="448"/>
      <c r="AF8" s="448"/>
      <c r="AG8" s="44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45" t="str">
        <f>IF($A$1="m","Average Top 30 Men","Average Top 30 Women")</f>
        <v>Average Top 30 Men</v>
      </c>
      <c r="B9" s="446"/>
      <c r="C9" s="361">
        <f ca="1">IF(C$2="no","no",OFFSET(Data!$A$1,MATCH($A9,Data!$DK:$DK,0)-1,MATCH("Total/"&amp;C$1,Data!$1:$1,0)-1))</f>
        <v>3</v>
      </c>
      <c r="D9" s="362">
        <f ca="1">IF(D$2="no","no",OFFSET(Data!$A$1,MATCH($A9,Data!$DK:$DK,0)-1,MATCH("Total/"&amp;D$1,Data!$1:$1,0)-1))</f>
        <v>2.9747899159663866</v>
      </c>
      <c r="E9" s="362">
        <f ca="1">IF(E$2="no","no",OFFSET(Data!$A$1,MATCH($A9,Data!$DK:$DK,0)-1,MATCH("Total/"&amp;E$1,Data!$1:$1,0)-1))</f>
        <v>2.7444444444444445</v>
      </c>
      <c r="F9" s="362">
        <f ca="1">IF(F$2="no","no",OFFSET(Data!$A$1,MATCH($A9,Data!$DK:$DK,0)-1,MATCH("Total/"&amp;F$1,Data!$1:$1,0)-1))</f>
        <v>2.9579831932773111</v>
      </c>
      <c r="G9" s="362">
        <f ca="1">IF(G$2="no","no",OFFSET(Data!$A$1,MATCH($A9,Data!$DK:$DK,0)-1,MATCH("Total/"&amp;G$1,Data!$1:$1,0)-1))</f>
        <v>2.6777777777777776</v>
      </c>
      <c r="H9" s="362">
        <f ca="1">IF(H$2="no","no",OFFSET(Data!$A$1,MATCH($A9,Data!$DK:$DK,0)-1,MATCH("Total/"&amp;H$1,Data!$1:$1,0)-1))</f>
        <v>3.3</v>
      </c>
      <c r="I9" s="362">
        <f ca="1">IF(I$2="no","no",OFFSET(Data!$A$1,MATCH($A9,Data!$DK:$DK,0)-1,MATCH("Total/"&amp;I$1,Data!$1:$1,0)-1))</f>
        <v>3.0666666666666669</v>
      </c>
      <c r="J9" s="362">
        <f ca="1">IF(J$2="no","no",OFFSET(Data!$A$1,MATCH($A9,Data!$DK:$DK,0)-1,MATCH("Total/"&amp;J$1,Data!$1:$1,0)-1))</f>
        <v>3.0561797752808988</v>
      </c>
      <c r="K9" s="362">
        <f ca="1">IF(K$2="no","no",OFFSET(Data!$A$1,MATCH($A9,Data!$DK:$DK,0)-1,MATCH("Total/"&amp;K$1,Data!$1:$1,0)-1))</f>
        <v>3.1460674157303372</v>
      </c>
      <c r="L9" s="362">
        <f ca="1">IF(L$2="no","no",OFFSET(Data!$A$1,MATCH($A9,Data!$DK:$DK,0)-1,MATCH("Total/"&amp;L$1,Data!$1:$1,0)-1))</f>
        <v>4.1348314606741576</v>
      </c>
      <c r="M9" s="362">
        <f ca="1">IF(M$2="no","no",OFFSET(Data!$A$1,MATCH($A9,Data!$DK:$DK,0)-1,MATCH("Total/"&amp;M$1,Data!$1:$1,0)-1))</f>
        <v>3.1888888888888891</v>
      </c>
      <c r="N9" s="362">
        <f ca="1">IF(N$2="no","no",OFFSET(Data!$A$1,MATCH($A9,Data!$DK:$DK,0)-1,MATCH("Total/"&amp;N$1,Data!$1:$1,0)-1))</f>
        <v>3.6302521008403361</v>
      </c>
      <c r="O9" s="362">
        <f ca="1">IF(O$2="no","no",OFFSET(Data!$A$1,MATCH($A9,Data!$DK:$DK,0)-1,MATCH("Total/"&amp;O$1,Data!$1:$1,0)-1))</f>
        <v>4.3865546218487399</v>
      </c>
      <c r="P9" s="362">
        <f ca="1">IF(P$2="no","no",OFFSET(Data!$A$1,MATCH($A9,Data!$DK:$DK,0)-1,MATCH("Total/"&amp;P$1,Data!$1:$1,0)-1))</f>
        <v>3.4666666666666668</v>
      </c>
      <c r="Q9" s="362">
        <f ca="1">IF(Q$2="no","no",OFFSET(Data!$A$1,MATCH($A9,Data!$DK:$DK,0)-1,MATCH("Total/"&amp;Q$1,Data!$1:$1,0)-1))</f>
        <v>3.4333333333333331</v>
      </c>
      <c r="R9" s="362">
        <f ca="1">IF(R$2="no","no",OFFSET(Data!$A$1,MATCH($A9,Data!$DK:$DK,0)-1,MATCH("Total/"&amp;R$1,Data!$1:$1,0)-1))</f>
        <v>3.3777777777777778</v>
      </c>
      <c r="S9" s="362">
        <f ca="1">IF(S$2="no","no",OFFSET(Data!$A$1,MATCH($A9,Data!$DK:$DK,0)-1,MATCH("Total/"&amp;S$1,Data!$1:$1,0)-1))</f>
        <v>3.9888888888888889</v>
      </c>
      <c r="T9" s="360">
        <f ca="1">IF(T$2="no","no",OFFSET(Data!$A$1,MATCH($A9,Data!$DK:$DK,0)-1,MATCH("Total/"&amp;T$1,Data!$1:$1,0)-1))</f>
        <v>3.2222222222222223</v>
      </c>
      <c r="U9" s="362">
        <f ca="1">IF(U$2="no","no",OFFSET(Data!$A$1,MATCH($A9,Data!$DK:$DK,0)-1,MATCH("Total/"&amp;U$1,Data!$1:$1,0)-1))</f>
        <v>3.4555555555555557</v>
      </c>
      <c r="V9" s="362">
        <f ca="1">IF(V$2="no","no",OFFSET(Data!$A$1,MATCH($A9,Data!$DK:$DK,0)-1,MATCH("Total/"&amp;V$1,Data!$1:$1,0)-1))</f>
        <v>3.1888888888888891</v>
      </c>
      <c r="W9" s="362">
        <f ca="1">IF(W$2="no","no",OFFSET(Data!$A$1,MATCH($A9,Data!$DK:$DK,0)-1,MATCH("Total/"&amp;W$1,Data!$1:$1,0)-1))</f>
        <v>2.9421487603305785</v>
      </c>
      <c r="X9" s="362" t="str">
        <f ca="1">IF(X$2="no","no",OFFSET(Data!$A$1,MATCH($A9,Data!$DK:$DK,0)-1,MATCH("Total/"&amp;X$1,Data!$1:$1,0)-1))</f>
        <v>no</v>
      </c>
      <c r="Y9" s="362" t="str">
        <f ca="1">IF(Y$2="no","no",OFFSET(Data!$A$1,MATCH($A9,Data!$DK:$DK,0)-1,MATCH("Total/"&amp;Y$1,Data!$1:$1,0)-1))</f>
        <v>no</v>
      </c>
      <c r="Z9" s="362" t="str">
        <f ca="1">IF(Z$2="no","no",OFFSET(Data!$A$1,MATCH($A9,Data!$DK:$DK,0)-1,MATCH("Total/"&amp;Z$1,Data!$1:$1,0)-1))</f>
        <v>no</v>
      </c>
      <c r="AA9" s="362" t="str">
        <f ca="1">IF(AA$2="no","no",OFFSET(Data!$A$1,MATCH($A9,Data!$DK:$DK,0)-1,MATCH("Total/"&amp;AA$1,Data!$1:$1,0)-1))</f>
        <v>no</v>
      </c>
      <c r="AB9" s="362" t="str">
        <f ca="1">IF(AB$2="no","no",OFFSET(Data!$A$1,MATCH($A9,Data!$DK:$DK,0)-1,MATCH("Total/"&amp;AB$1,Data!$1:$1,0)-1))</f>
        <v>no</v>
      </c>
      <c r="AC9" s="360" t="str">
        <f ca="1">IF(AC$2="no","no",OFFSET(Data!$A$1,MATCH($A9,Data!$DK:$DK,0)-1,MATCH("Total/"&amp;AC$1,Data!$1:$1,0)-1))</f>
        <v>no</v>
      </c>
      <c r="AD9" s="447">
        <f t="shared" ca="1" si="0"/>
        <v>69.339918355059851</v>
      </c>
      <c r="AE9" s="448"/>
      <c r="AF9" s="448"/>
      <c r="AG9" s="44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64" t="str">
        <f>IF($A$1="m","Average Men","Average Women")</f>
        <v>Average Men</v>
      </c>
      <c r="B10" s="465"/>
      <c r="C10" s="361">
        <f ca="1">IF(C$2="no","no",OFFSET(Data!$A$1,MATCH($A10,Data!$DK:$DK,0)-1,MATCH("Total/"&amp;C$1,Data!$1:$1,0)-1))</f>
        <v>3.2413793103448274</v>
      </c>
      <c r="D10" s="362">
        <f ca="1">IF(D$2="no","no",OFFSET(Data!$A$1,MATCH($A10,Data!$DK:$DK,0)-1,MATCH("Total/"&amp;D$1,Data!$1:$1,0)-1))</f>
        <v>3.2660098522167487</v>
      </c>
      <c r="E10" s="362">
        <f ca="1">IF(E$2="no","no",OFFSET(Data!$A$1,MATCH($A10,Data!$DK:$DK,0)-1,MATCH("Total/"&amp;E$1,Data!$1:$1,0)-1))</f>
        <v>3.1379310344827585</v>
      </c>
      <c r="F10" s="362">
        <f ca="1">IF(F$2="no","no",OFFSET(Data!$A$1,MATCH($A10,Data!$DK:$DK,0)-1,MATCH("Total/"&amp;F$1,Data!$1:$1,0)-1))</f>
        <v>3.1831683168316833</v>
      </c>
      <c r="G10" s="362">
        <f ca="1">IF(G$2="no","no",OFFSET(Data!$A$1,MATCH($A10,Data!$DK:$DK,0)-1,MATCH("Total/"&amp;G$1,Data!$1:$1,0)-1))</f>
        <v>2.8497109826589595</v>
      </c>
      <c r="H10" s="362">
        <f ca="1">IF(H$2="no","no",OFFSET(Data!$A$1,MATCH($A10,Data!$DK:$DK,0)-1,MATCH("Total/"&amp;H$1,Data!$1:$1,0)-1))</f>
        <v>3.7398843930635839</v>
      </c>
      <c r="I10" s="362">
        <f ca="1">IF(I$2="no","no",OFFSET(Data!$A$1,MATCH($A10,Data!$DK:$DK,0)-1,MATCH("Total/"&amp;I$1,Data!$1:$1,0)-1))</f>
        <v>3.3236994219653178</v>
      </c>
      <c r="J10" s="362">
        <f ca="1">IF(J$2="no","no",OFFSET(Data!$A$1,MATCH($A10,Data!$DK:$DK,0)-1,MATCH("Total/"&amp;J$1,Data!$1:$1,0)-1))</f>
        <v>3.26</v>
      </c>
      <c r="K10" s="362">
        <f ca="1">IF(K$2="no","no",OFFSET(Data!$A$1,MATCH($A10,Data!$DK:$DK,0)-1,MATCH("Total/"&amp;K$1,Data!$1:$1,0)-1))</f>
        <v>3.3466666666666667</v>
      </c>
      <c r="L10" s="362">
        <f ca="1">IF(L$2="no","no",OFFSET(Data!$A$1,MATCH($A10,Data!$DK:$DK,0)-1,MATCH("Total/"&amp;L$1,Data!$1:$1,0)-1))</f>
        <v>4.46</v>
      </c>
      <c r="M10" s="362">
        <f ca="1">IF(M$2="no","no",OFFSET(Data!$A$1,MATCH($A10,Data!$DK:$DK,0)-1,MATCH("Total/"&amp;M$1,Data!$1:$1,0)-1))</f>
        <v>3.4046242774566475</v>
      </c>
      <c r="N10" s="362">
        <f ca="1">IF(N$2="no","no",OFFSET(Data!$A$1,MATCH($A10,Data!$DK:$DK,0)-1,MATCH("Total/"&amp;N$1,Data!$1:$1,0)-1))</f>
        <v>3.8811881188118811</v>
      </c>
      <c r="O10" s="362">
        <f ca="1">IF(O$2="no","no",OFFSET(Data!$A$1,MATCH($A10,Data!$DK:$DK,0)-1,MATCH("Total/"&amp;O$1,Data!$1:$1,0)-1))</f>
        <v>4.7425742574257423</v>
      </c>
      <c r="P10" s="362">
        <f ca="1">IF(P$2="no","no",OFFSET(Data!$A$1,MATCH($A10,Data!$DK:$DK,0)-1,MATCH("Total/"&amp;P$1,Data!$1:$1,0)-1))</f>
        <v>3.7471264367816093</v>
      </c>
      <c r="Q10" s="362">
        <f ca="1">IF(Q$2="no","no",OFFSET(Data!$A$1,MATCH($A10,Data!$DK:$DK,0)-1,MATCH("Total/"&amp;Q$1,Data!$1:$1,0)-1))</f>
        <v>3.6609195402298851</v>
      </c>
      <c r="R10" s="362">
        <f ca="1">IF(R$2="no","no",OFFSET(Data!$A$1,MATCH($A10,Data!$DK:$DK,0)-1,MATCH("Total/"&amp;R$1,Data!$1:$1,0)-1))</f>
        <v>3.6149425287356323</v>
      </c>
      <c r="S10" s="362">
        <f ca="1">IF(S$2="no","no",OFFSET(Data!$A$1,MATCH($A10,Data!$DK:$DK,0)-1,MATCH("Total/"&amp;S$1,Data!$1:$1,0)-1))</f>
        <v>4.3410404624277454</v>
      </c>
      <c r="T10" s="360">
        <f ca="1">IF(T$2="no","no",OFFSET(Data!$A$1,MATCH($A10,Data!$DK:$DK,0)-1,MATCH("Total/"&amp;T$1,Data!$1:$1,0)-1))</f>
        <v>3.7126436781609193</v>
      </c>
      <c r="U10" s="362">
        <f ca="1">IF(U$2="no","no",OFFSET(Data!$A$1,MATCH($A10,Data!$DK:$DK,0)-1,MATCH("Total/"&amp;U$1,Data!$1:$1,0)-1))</f>
        <v>3.6896551724137931</v>
      </c>
      <c r="V10" s="362">
        <f ca="1">IF(V$2="no","no",OFFSET(Data!$A$1,MATCH($A10,Data!$DK:$DK,0)-1,MATCH("Total/"&amp;V$1,Data!$1:$1,0)-1))</f>
        <v>3.3908045977011496</v>
      </c>
      <c r="W10" s="362">
        <f ca="1">IF(W$2="no","no",OFFSET(Data!$A$1,MATCH($A10,Data!$DK:$DK,0)-1,MATCH("Total/"&amp;W$1,Data!$1:$1,0)-1))</f>
        <v>3.1463414634146343</v>
      </c>
      <c r="X10" s="362" t="str">
        <f ca="1">IF(X$2="no","no",OFFSET(Data!$A$1,MATCH($A10,Data!$DK:$DK,0)-1,MATCH("Total/"&amp;X$1,Data!$1:$1,0)-1))</f>
        <v>no</v>
      </c>
      <c r="Y10" s="362" t="str">
        <f ca="1">IF(Y$2="no","no",OFFSET(Data!$A$1,MATCH($A10,Data!$DK:$DK,0)-1,MATCH("Total/"&amp;Y$1,Data!$1:$1,0)-1))</f>
        <v>no</v>
      </c>
      <c r="Z10" s="362" t="str">
        <f ca="1">IF(Z$2="no","no",OFFSET(Data!$A$1,MATCH($A10,Data!$DK:$DK,0)-1,MATCH("Total/"&amp;Z$1,Data!$1:$1,0)-1))</f>
        <v>no</v>
      </c>
      <c r="AA10" s="362" t="str">
        <f ca="1">IF(AA$2="no","no",OFFSET(Data!$A$1,MATCH($A10,Data!$DK:$DK,0)-1,MATCH("Total/"&amp;AA$1,Data!$1:$1,0)-1))</f>
        <v>no</v>
      </c>
      <c r="AB10" s="362" t="str">
        <f ca="1">IF(AB$2="no","no",OFFSET(Data!$A$1,MATCH($A10,Data!$DK:$DK,0)-1,MATCH("Total/"&amp;AB$1,Data!$1:$1,0)-1))</f>
        <v>no</v>
      </c>
      <c r="AC10" s="360" t="str">
        <f ca="1">IF(AC$2="no","no",OFFSET(Data!$A$1,MATCH($A10,Data!$DK:$DK,0)-1,MATCH("Total/"&amp;AC$1,Data!$1:$1,0)-1))</f>
        <v>no</v>
      </c>
      <c r="AD10" s="447">
        <f t="shared" ca="1" si="0"/>
        <v>75.140310511790162</v>
      </c>
      <c r="AE10" s="448"/>
      <c r="AF10" s="448"/>
      <c r="AG10" s="44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166</v>
      </c>
      <c r="B11" s="195" t="s">
        <v>39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Otfried Derschmidt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28</v>
      </c>
      <c r="AE11" s="182" t="s">
        <v>84</v>
      </c>
      <c r="AF11" s="183" t="s">
        <v>85</v>
      </c>
      <c r="AG11" s="182" t="s">
        <v>67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0</v>
      </c>
      <c r="B12" s="193" t="s">
        <v>34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3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2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3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3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2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4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3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4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3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3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4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2</v>
      </c>
      <c r="U12" s="86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>4</v>
      </c>
      <c r="V12" s="86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>2</v>
      </c>
      <c r="W12" s="86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>2</v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66</v>
      </c>
      <c r="AE12" s="185">
        <f t="shared" ref="AE12:AE21" ca="1" si="5">AF12-AD12</f>
        <v>-4</v>
      </c>
      <c r="AF12" s="184">
        <f t="shared" ref="AF12:AF21" ca="1" si="6">SUM(C12:AC12)</f>
        <v>62</v>
      </c>
      <c r="AG12" s="185">
        <f ca="1">AF12</f>
        <v>62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35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3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3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3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4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3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3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2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3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4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5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3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4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3</v>
      </c>
      <c r="U13" s="82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>2</v>
      </c>
      <c r="V13" s="82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>3</v>
      </c>
      <c r="W13" s="82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>4</v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66</v>
      </c>
      <c r="AE13" s="187">
        <f t="shared" ca="1" si="5"/>
        <v>1</v>
      </c>
      <c r="AF13" s="186">
        <f t="shared" ca="1" si="6"/>
        <v>67</v>
      </c>
      <c r="AG13" s="187">
        <f ca="1">SUM(AF$12:AF13)</f>
        <v>129</v>
      </c>
      <c r="AP13" s="219"/>
    </row>
    <row r="14" spans="1:130" x14ac:dyDescent="0.25">
      <c r="A14" s="180"/>
      <c r="B14" s="194" t="s">
        <v>36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4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2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2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3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2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2</v>
      </c>
      <c r="J14" s="82" t="str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/>
      </c>
      <c r="K14" s="82" t="str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/>
      </c>
      <c r="L14" s="82" t="str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/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2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3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4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2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2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4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3</v>
      </c>
      <c r="U14" s="82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>3</v>
      </c>
      <c r="V14" s="82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>3</v>
      </c>
      <c r="W14" s="82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>2</v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56</v>
      </c>
      <c r="AE14" s="187">
        <f t="shared" ca="1" si="5"/>
        <v>-7</v>
      </c>
      <c r="AF14" s="186">
        <f t="shared" ca="1" si="6"/>
        <v>49</v>
      </c>
      <c r="AG14" s="187">
        <f ca="1">SUM(AF$12:AF14)</f>
        <v>178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x14ac:dyDescent="0.25">
      <c r="A15" s="180"/>
      <c r="B15" s="194" t="s">
        <v>37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2</v>
      </c>
      <c r="D15" s="82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>2</v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3</v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>3</v>
      </c>
      <c r="K15" s="82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>3</v>
      </c>
      <c r="L15" s="82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>4</v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>5</v>
      </c>
      <c r="O15" s="82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>4</v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>2</v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29</v>
      </c>
      <c r="AE15" s="187">
        <f t="shared" ca="1" si="5"/>
        <v>-1</v>
      </c>
      <c r="AF15" s="186">
        <f t="shared" ca="1" si="6"/>
        <v>28</v>
      </c>
      <c r="AG15" s="187">
        <f ca="1">SUM(AF$12:AF15)</f>
        <v>206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customHeight="1" thickBot="1" x14ac:dyDescent="0.3">
      <c r="A16" s="179"/>
      <c r="B16" s="196" t="s">
        <v>38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>2</v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3</v>
      </c>
      <c r="AE16" s="190">
        <f t="shared" ca="1" si="5"/>
        <v>-1</v>
      </c>
      <c r="AF16" s="189">
        <f t="shared" ca="1" si="6"/>
        <v>2</v>
      </c>
      <c r="AG16" s="190">
        <f ca="1">SUM(AF$12:AF16)</f>
        <v>208</v>
      </c>
      <c r="AP16" s="219"/>
    </row>
    <row r="17" spans="1:130" ht="15.75" thickBot="1" x14ac:dyDescent="0.3">
      <c r="A17" s="177" t="s">
        <v>213</v>
      </c>
      <c r="B17" s="193" t="s">
        <v>34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4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3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3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2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4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3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4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4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4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5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5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3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4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3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4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3</v>
      </c>
      <c r="U17" s="86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>3</v>
      </c>
      <c r="V17" s="86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>4</v>
      </c>
      <c r="W17" s="86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>4</v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66</v>
      </c>
      <c r="AE17" s="185">
        <f t="shared" ca="1" si="5"/>
        <v>9</v>
      </c>
      <c r="AF17" s="184">
        <f t="shared" ca="1" si="6"/>
        <v>75</v>
      </c>
      <c r="AG17" s="185">
        <f ca="1">AF17</f>
        <v>75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35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3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3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2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3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2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3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3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4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5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3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3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6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3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4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5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>3</v>
      </c>
      <c r="V18" s="82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>4</v>
      </c>
      <c r="W18" s="82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>2</v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66</v>
      </c>
      <c r="AE18" s="187">
        <f t="shared" ca="1" si="5"/>
        <v>4</v>
      </c>
      <c r="AF18" s="186">
        <f t="shared" ca="1" si="6"/>
        <v>70</v>
      </c>
      <c r="AG18" s="187">
        <f ca="1">SUM(AF$17:AF18)</f>
        <v>145</v>
      </c>
      <c r="AP18" s="219"/>
    </row>
    <row r="19" spans="1:130" x14ac:dyDescent="0.25">
      <c r="A19" s="180"/>
      <c r="B19" s="194" t="s">
        <v>36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4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3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3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3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3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3</v>
      </c>
      <c r="J19" s="82" t="str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/>
      </c>
      <c r="K19" s="82" t="str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/>
      </c>
      <c r="L19" s="82" t="str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/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4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4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5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3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4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3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4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>3</v>
      </c>
      <c r="V19" s="82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>3</v>
      </c>
      <c r="W19" s="82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>2</v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56</v>
      </c>
      <c r="AE19" s="187">
        <f t="shared" ca="1" si="5"/>
        <v>4</v>
      </c>
      <c r="AF19" s="186">
        <f t="shared" ca="1" si="6"/>
        <v>60</v>
      </c>
      <c r="AG19" s="187">
        <f ca="1">SUM(AF$17:AF19)</f>
        <v>205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x14ac:dyDescent="0.25">
      <c r="A20" s="180"/>
      <c r="B20" s="194" t="s">
        <v>37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5</v>
      </c>
      <c r="D20" s="82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>4</v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3</v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>3</v>
      </c>
      <c r="K20" s="82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>4</v>
      </c>
      <c r="L20" s="82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>4</v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>5</v>
      </c>
      <c r="O20" s="82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>5</v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>4</v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29</v>
      </c>
      <c r="AE20" s="187">
        <f t="shared" ca="1" si="5"/>
        <v>8</v>
      </c>
      <c r="AF20" s="186">
        <f t="shared" ca="1" si="6"/>
        <v>37</v>
      </c>
      <c r="AG20" s="187">
        <f ca="1">SUM(AF$17:AF20)</f>
        <v>242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customHeight="1" thickBot="1" x14ac:dyDescent="0.3">
      <c r="A21" s="188"/>
      <c r="B21" s="196" t="s">
        <v>38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242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306">
        <f ca="1">C3-C4</f>
        <v>-0.75</v>
      </c>
      <c r="D22" s="306">
        <f t="shared" ref="D22:AC22" ca="1" si="7">D3-D4</f>
        <v>-1</v>
      </c>
      <c r="E22" s="220">
        <f t="shared" ca="1" si="7"/>
        <v>-0.66666666666666652</v>
      </c>
      <c r="F22" s="220">
        <f t="shared" ca="1" si="7"/>
        <v>0.5</v>
      </c>
      <c r="G22" s="220">
        <f t="shared" ca="1" si="7"/>
        <v>0.33333333333333348</v>
      </c>
      <c r="H22" s="220">
        <f t="shared" ca="1" si="7"/>
        <v>-0.33333333333333348</v>
      </c>
      <c r="I22" s="220">
        <f t="shared" ca="1" si="7"/>
        <v>-0.66666666666666652</v>
      </c>
      <c r="J22" s="220">
        <f t="shared" ca="1" si="7"/>
        <v>-0.33333333333333348</v>
      </c>
      <c r="K22" s="220">
        <f t="shared" ca="1" si="7"/>
        <v>-1</v>
      </c>
      <c r="L22" s="220">
        <f t="shared" ca="1" si="7"/>
        <v>-0.66666666666666652</v>
      </c>
      <c r="M22" s="220">
        <f t="shared" ca="1" si="7"/>
        <v>-1</v>
      </c>
      <c r="N22" s="220">
        <f t="shared" ca="1" si="7"/>
        <v>-0.25</v>
      </c>
      <c r="O22" s="220">
        <f t="shared" ca="1" si="7"/>
        <v>-1.25</v>
      </c>
      <c r="P22" s="220">
        <f t="shared" ca="1" si="7"/>
        <v>0</v>
      </c>
      <c r="Q22" s="220">
        <f t="shared" ca="1" si="7"/>
        <v>-1</v>
      </c>
      <c r="R22" s="220">
        <f t="shared" ca="1" si="7"/>
        <v>-0.66666666666666696</v>
      </c>
      <c r="S22" s="220">
        <f t="shared" ca="1" si="7"/>
        <v>-0.33333333333333304</v>
      </c>
      <c r="T22" s="220">
        <f t="shared" ca="1" si="7"/>
        <v>-0.33333333333333348</v>
      </c>
      <c r="U22" s="220">
        <f t="shared" ca="1" si="7"/>
        <v>0</v>
      </c>
      <c r="V22" s="220">
        <f t="shared" ca="1" si="7"/>
        <v>-1</v>
      </c>
      <c r="W22" s="221">
        <f t="shared" ca="1" si="7"/>
        <v>-0.60000000000000009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168</v>
      </c>
      <c r="B23" s="461" t="s">
        <v>169</v>
      </c>
      <c r="C23" s="462"/>
      <c r="D23" s="462"/>
      <c r="E23" s="462"/>
      <c r="F23" s="462"/>
      <c r="G23" s="463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167</v>
      </c>
      <c r="B24" s="460" t="s">
        <v>167</v>
      </c>
      <c r="C24" s="460"/>
      <c r="D24" s="460"/>
      <c r="E24" s="460"/>
      <c r="F24" s="460"/>
      <c r="G24" s="460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167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197</v>
      </c>
      <c r="B62" s="218" t="s">
        <v>34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3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2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3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3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2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4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3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4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3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3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4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2</v>
      </c>
      <c r="U62" s="222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>4</v>
      </c>
      <c r="V62" s="218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>2</v>
      </c>
      <c r="W62" s="223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>2</v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77</v>
      </c>
      <c r="B63" s="218" t="s">
        <v>34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3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2.6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2.6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3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3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2.2000000000000002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2.8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2.8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2.8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3.8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3.2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3.2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4.2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3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3.6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3.6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3.8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2.8</v>
      </c>
      <c r="U63" s="222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>3.4</v>
      </c>
      <c r="V63" s="218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>3</v>
      </c>
      <c r="W63" s="223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>2.6</v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144</v>
      </c>
      <c r="B64" s="218" t="s">
        <v>34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2.8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2.7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2.7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2.8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2.7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2.7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2.8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2.9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3.3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4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3.1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3.3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4.2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3.3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3.2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3.3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3.9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3.1</v>
      </c>
      <c r="U64" s="222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>3.3</v>
      </c>
      <c r="V64" s="218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>3.1</v>
      </c>
      <c r="W64" s="223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>3</v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147</v>
      </c>
      <c r="B65" s="218" t="s">
        <v>34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2.85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2.8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2.7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2.7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2.85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3.05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3.35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4.1500000000000004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3.15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3.5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4.1500000000000004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3.4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3.4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3.25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3.9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3.15</v>
      </c>
      <c r="U65" s="222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>3.55</v>
      </c>
      <c r="V65" s="218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>3.15</v>
      </c>
      <c r="W65" s="223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>2.7</v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150</v>
      </c>
      <c r="B66" s="218" t="s">
        <v>34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2.8666666666666667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2.9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2.8666666666666667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2.9666666666666668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2.8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3.2333333333333334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3.1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3.1333333333333333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3.3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4.2333333333333334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3.1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3.5666666666666669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4.3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3.6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3.6333333333333333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3.2666666666666666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4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3.2666666666666666</v>
      </c>
      <c r="U66" s="222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>3.6666666666666665</v>
      </c>
      <c r="V66" s="218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>3.2333333333333334</v>
      </c>
      <c r="W66" s="223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>2.8</v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88</v>
      </c>
      <c r="B67" s="218" t="s">
        <v>34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3.2096774193548385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3.3225806451612905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3.1774193548387095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3.2419354838709675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2.8870967741935485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3.6774193548387095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3.3870967741935485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3.3870967741935485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3.564516129032258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4.4838709677419351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3.2580645161290325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3.8870967741935485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4.854838709677419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3.8870967741935485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3.6774193548387095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3.6129032258064515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4.4754098360655741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3.7419354838709675</v>
      </c>
      <c r="U67" s="222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>3.838709677419355</v>
      </c>
      <c r="V67" s="218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>3.4193548387096775</v>
      </c>
      <c r="W67" s="223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>3.161290322580645</v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198</v>
      </c>
      <c r="B68" s="218" t="s">
        <v>34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4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3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3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2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4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3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4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4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4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5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5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3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4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3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4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3</v>
      </c>
      <c r="U68" s="222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>3</v>
      </c>
      <c r="V68" s="218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>4</v>
      </c>
      <c r="W68" s="223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>4</v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80</v>
      </c>
      <c r="B69" s="218" t="s">
        <v>34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3.4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3.4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3.4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3.2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3.4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4.2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3.8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3.4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3.6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4.8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3.8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5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5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3.8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4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4.2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4.8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3.8</v>
      </c>
      <c r="U69" s="222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>4</v>
      </c>
      <c r="V69" s="218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>4.5999999999999996</v>
      </c>
      <c r="W69" s="223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>3.2</v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153</v>
      </c>
      <c r="B70" s="218" t="s">
        <v>34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3.75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3.75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3.375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3.625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3.375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4.125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4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3.5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4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5.25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4.125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5.25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5.625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4.125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4.375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5.25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4.125</v>
      </c>
      <c r="U70" s="222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>4.625</v>
      </c>
      <c r="V70" s="218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>4.5</v>
      </c>
      <c r="W70" s="223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>3.625</v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156</v>
      </c>
      <c r="B71" s="218" t="s">
        <v>34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3.75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3.75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3.375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3.625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3.375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4.125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4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3.5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4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5.25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4.125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5.25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5.625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4.125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4.375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5.25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4.125</v>
      </c>
      <c r="U71" s="222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>4.625</v>
      </c>
      <c r="V71" s="218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>4.5</v>
      </c>
      <c r="W71" s="223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>3.625</v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159</v>
      </c>
      <c r="B72" s="218" t="s">
        <v>34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3.75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3.75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3.375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3.625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3.375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4.125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4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3.5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4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5.25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4.125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5.25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5.625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4.125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4.375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5.25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4.125</v>
      </c>
      <c r="U72" s="222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>4.625</v>
      </c>
      <c r="V72" s="218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>4.5</v>
      </c>
      <c r="W72" s="223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>3.625</v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91</v>
      </c>
      <c r="B73" s="218" t="s">
        <v>34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3.8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3.7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3.4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3.6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3.6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4.0999999999999996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4.0999999999999996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3.6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3.8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5.0999999999999996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4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5.2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5.6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4.0999999999999996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4.3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5.3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4.3</v>
      </c>
      <c r="U73" s="222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>4.7</v>
      </c>
      <c r="V73" s="218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>4.4000000000000004</v>
      </c>
      <c r="W73" s="223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>3.5</v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197</v>
      </c>
      <c r="B74" s="218" t="s">
        <v>35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3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3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3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4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3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3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2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3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4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5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3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4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3</v>
      </c>
      <c r="U74" s="222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>2</v>
      </c>
      <c r="V74" s="218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>3</v>
      </c>
      <c r="W74" s="223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>4</v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77</v>
      </c>
      <c r="B75" s="218" t="s">
        <v>35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3.2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2.8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2.6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2.8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2.8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2.6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2.6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3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3.6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3.2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3.2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4.4000000000000004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3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3.2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4.2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3</v>
      </c>
      <c r="U75" s="222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>3.2</v>
      </c>
      <c r="V75" s="218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>3</v>
      </c>
      <c r="W75" s="223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>2.8</v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144</v>
      </c>
      <c r="B76" s="218" t="s">
        <v>35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2.8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2.9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2.6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2.8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2.7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2.9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2.7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2.8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3.1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3.6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3.2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3.2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4.2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3.1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3.2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3.1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3.9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3</v>
      </c>
      <c r="U76" s="222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>3.3</v>
      </c>
      <c r="V76" s="218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>3.2</v>
      </c>
      <c r="W76" s="223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>2.8</v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147</v>
      </c>
      <c r="B77" s="218" t="s">
        <v>35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2.95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2.5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2.75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3.25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2.95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2.85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2.8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3.85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3.3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3.4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4.4000000000000004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3.15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3.1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3.2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3.85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3.1</v>
      </c>
      <c r="U77" s="222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>3.55</v>
      </c>
      <c r="V77" s="218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>3.1</v>
      </c>
      <c r="W77" s="223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>3.15</v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150</v>
      </c>
      <c r="B78" s="218" t="s">
        <v>35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3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2.6333333333333333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2.9666666666666668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2.6666666666666665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3.4333333333333331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3.1666666666666665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3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2.9333333333333331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4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3.3333333333333335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3.6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4.4666666666666668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3.3333333333333335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3.3333333333333335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3.5333333333333332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4.0333333333333332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3.3333333333333335</v>
      </c>
      <c r="U78" s="222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>3.5333333333333332</v>
      </c>
      <c r="V78" s="218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>3.3333333333333335</v>
      </c>
      <c r="W78" s="223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>3.1</v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88</v>
      </c>
      <c r="B79" s="218" t="s">
        <v>35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3.2203389830508473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3.2881355932203391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3.0508474576271185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3.2033898305084745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2.847457627118644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3.9322033898305087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3.406779661016949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3.2372881355932202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3.1864406779661016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4.5762711864406782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3.593220338983051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4.0338983050847457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4.8305084745762707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3.6610169491525424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3.6949152542372881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3.6610169491525424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4.3389830508474576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3.8305084745762712</v>
      </c>
      <c r="U79" s="222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>3.7118644067796609</v>
      </c>
      <c r="V79" s="218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>3.4745762711864407</v>
      </c>
      <c r="W79" s="223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>3.0677966101694913</v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198</v>
      </c>
      <c r="B80" s="218" t="s">
        <v>35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3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3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2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3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2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3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3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4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5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3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3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6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3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4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5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>3</v>
      </c>
      <c r="V80" s="218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>4</v>
      </c>
      <c r="W80" s="223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>2</v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80</v>
      </c>
      <c r="B81" s="218" t="s">
        <v>35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3.4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3.2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2.8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2.6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3.8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3.6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3.6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3.4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5.2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3.8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4.4000000000000004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5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3.2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3.8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3.6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4.8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3.8</v>
      </c>
      <c r="U81" s="222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>3.8</v>
      </c>
      <c r="V81" s="218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>3.2</v>
      </c>
      <c r="W81" s="223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>3.2</v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153</v>
      </c>
      <c r="B82" s="218" t="s">
        <v>35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3.625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4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3.375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3.125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3.375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4.375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4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3.75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4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5.625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4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5.125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5.625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3.75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4.125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4.125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5.25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4.375</v>
      </c>
      <c r="U82" s="222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>4</v>
      </c>
      <c r="V82" s="218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>3.5</v>
      </c>
      <c r="W82" s="223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>3.75</v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156</v>
      </c>
      <c r="B83" s="218" t="s">
        <v>35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3.625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4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3.375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3.125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3.375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4.375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4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3.75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4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5.625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4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5.125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5.625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3.75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4.125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4.125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5.25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4.375</v>
      </c>
      <c r="U83" s="222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>4</v>
      </c>
      <c r="V83" s="218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>3.5</v>
      </c>
      <c r="W83" s="223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>3.75</v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159</v>
      </c>
      <c r="B84" s="218" t="s">
        <v>35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3.625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4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3.375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3.125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3.375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4.375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4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3.75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4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5.625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4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5.125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5.625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3.75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4.125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4.125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5.25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4.375</v>
      </c>
      <c r="U84" s="222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>4</v>
      </c>
      <c r="V84" s="218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>3.5</v>
      </c>
      <c r="W84" s="223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>3.75</v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91</v>
      </c>
      <c r="B85" s="218" t="s">
        <v>35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3.625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4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3.375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3.125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3.375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4.375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4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3.75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4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5.625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4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5.125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5.625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3.75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4.125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4.125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5.25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4.375</v>
      </c>
      <c r="U85" s="222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>4</v>
      </c>
      <c r="V85" s="218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>3.5</v>
      </c>
      <c r="W85" s="223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>3.75</v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197</v>
      </c>
      <c r="B86" s="218" t="s">
        <v>36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4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2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2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3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2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2</v>
      </c>
      <c r="J86" s="218" t="str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/>
      </c>
      <c r="K86" s="218" t="str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/>
      </c>
      <c r="L86" s="218" t="str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/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2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3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4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2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2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4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3</v>
      </c>
      <c r="U86" s="222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>3</v>
      </c>
      <c r="V86" s="218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>3</v>
      </c>
      <c r="W86" s="223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>2</v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77</v>
      </c>
      <c r="B87" s="218" t="s">
        <v>36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3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2.6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2.4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2.6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2.4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2.4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2.6</v>
      </c>
      <c r="J87" s="218" t="str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/>
      </c>
      <c r="K87" s="218" t="str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/>
      </c>
      <c r="L87" s="218" t="str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/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2.8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3.2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4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3.2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2.8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2.8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3.8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2.8</v>
      </c>
      <c r="U87" s="222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>2.6</v>
      </c>
      <c r="V87" s="218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>3.2</v>
      </c>
      <c r="W87" s="223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>3.2</v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144</v>
      </c>
      <c r="B88" s="218" t="s">
        <v>36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3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2.8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2.5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2.7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2.4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2.7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2.9</v>
      </c>
      <c r="J88" s="218" t="str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/>
      </c>
      <c r="K88" s="218" t="str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/>
      </c>
      <c r="L88" s="218" t="str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/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3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3.3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4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3.1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2.9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3.1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3.6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2.8</v>
      </c>
      <c r="U88" s="222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>2.6</v>
      </c>
      <c r="V88" s="218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>3.2</v>
      </c>
      <c r="W88" s="223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>3</v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147</v>
      </c>
      <c r="B89" s="218" t="s">
        <v>36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3.1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2.8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2.65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2.75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2.5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3.25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2.85</v>
      </c>
      <c r="J89" s="218" t="str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/>
      </c>
      <c r="K89" s="218" t="str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/>
      </c>
      <c r="L89" s="218" t="str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/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3.15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3.55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4.4000000000000004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3.5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3.25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3.25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3.7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3</v>
      </c>
      <c r="U89" s="222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>2.95</v>
      </c>
      <c r="V89" s="218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>2.9</v>
      </c>
      <c r="W89" s="223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>2.65</v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150</v>
      </c>
      <c r="B90" s="218" t="s">
        <v>36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3.1666666666666665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2.9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2.7333333333333334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2.8666666666666667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2.5666666666666669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3.2333333333333334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2.9333333333333331</v>
      </c>
      <c r="J90" s="218" t="str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/>
      </c>
      <c r="K90" s="218" t="str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/>
      </c>
      <c r="L90" s="218" t="str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/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3.1333333333333333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3.5666666666666669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4.4666666666666668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3.4666666666666668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3.3333333333333335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3.3333333333333335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3.9333333333333331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3.0666666666666669</v>
      </c>
      <c r="U90" s="222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>3.1666666666666665</v>
      </c>
      <c r="V90" s="218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>3</v>
      </c>
      <c r="W90" s="223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>2.9</v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88</v>
      </c>
      <c r="B91" s="218" t="s">
        <v>36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3.4528301886792452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3.2641509433962264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3.1886792452830188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3.1730769230769229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2.8076923076923075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3.5961538461538463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3.1538461538461537</v>
      </c>
      <c r="J91" s="218" t="str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/>
      </c>
      <c r="K91" s="218" t="str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/>
      </c>
      <c r="L91" s="218" t="str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/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3.3653846153846154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3.75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4.75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3.6792452830188678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3.6037735849056602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3.5660377358490565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4.1886792452830193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3.5471698113207548</v>
      </c>
      <c r="U91" s="222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>3.4905660377358489</v>
      </c>
      <c r="V91" s="218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>3.2641509433962264</v>
      </c>
      <c r="W91" s="223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>3.3207547169811322</v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198</v>
      </c>
      <c r="B92" s="218" t="s">
        <v>36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4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3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3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3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3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3</v>
      </c>
      <c r="J92" s="218" t="str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/>
      </c>
      <c r="K92" s="218" t="str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/>
      </c>
      <c r="L92" s="218" t="str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/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4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4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5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3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4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3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4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>3</v>
      </c>
      <c r="V92" s="218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>3</v>
      </c>
      <c r="W92" s="223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>2</v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80</v>
      </c>
      <c r="B93" s="218" t="s">
        <v>36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4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3.6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3.4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2.8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4.2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3.6</v>
      </c>
      <c r="J93" s="218" t="str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/>
      </c>
      <c r="K93" s="218" t="str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/>
      </c>
      <c r="L93" s="218" t="str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/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3.8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4.5999999999999996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5.2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3.4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4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3.6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4.5999999999999996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4.2</v>
      </c>
      <c r="U93" s="222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>3.8</v>
      </c>
      <c r="V93" s="218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>3.6</v>
      </c>
      <c r="W93" s="223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>2.4</v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153</v>
      </c>
      <c r="B94" s="218" t="s">
        <v>36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3.5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4.125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3.5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3.625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2.875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4.125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4</v>
      </c>
      <c r="J94" s="218" t="str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/>
      </c>
      <c r="K94" s="218" t="str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/>
      </c>
      <c r="L94" s="218" t="str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/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3.875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4.75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5.375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4.25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4.125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3.875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5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4.375</v>
      </c>
      <c r="U94" s="222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>4.125</v>
      </c>
      <c r="V94" s="218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>4</v>
      </c>
      <c r="W94" s="223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>2.75</v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156</v>
      </c>
      <c r="B95" s="218" t="s">
        <v>36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3.5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4.125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3.5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3.625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2.875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4.125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4</v>
      </c>
      <c r="J95" s="218" t="str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/>
      </c>
      <c r="K95" s="218" t="str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/>
      </c>
      <c r="L95" s="218" t="str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/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3.875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4.75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5.375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4.25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4.125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3.875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5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4.375</v>
      </c>
      <c r="U95" s="222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>4.125</v>
      </c>
      <c r="V95" s="218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>4</v>
      </c>
      <c r="W95" s="223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>2.75</v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159</v>
      </c>
      <c r="B96" s="218" t="s">
        <v>36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3.5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4.125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3.5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3.625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2.875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4.125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4</v>
      </c>
      <c r="J96" s="218" t="str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/>
      </c>
      <c r="K96" s="218" t="str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/>
      </c>
      <c r="L96" s="218" t="str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/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3.875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4.75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5.375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4.25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4.125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3.875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5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4.375</v>
      </c>
      <c r="U96" s="222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>4.125</v>
      </c>
      <c r="V96" s="218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>4</v>
      </c>
      <c r="W96" s="223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>2.75</v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91</v>
      </c>
      <c r="B97" s="218" t="s">
        <v>36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3.5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4.125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3.5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3.625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2.875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4.125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4</v>
      </c>
      <c r="J97" s="218" t="str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/>
      </c>
      <c r="K97" s="218" t="str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/>
      </c>
      <c r="L97" s="218" t="str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/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3.875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4.75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5.375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4.25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4.125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3.875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5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4.375</v>
      </c>
      <c r="U97" s="222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>4.125</v>
      </c>
      <c r="V97" s="218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>4</v>
      </c>
      <c r="W97" s="223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>2.75</v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197</v>
      </c>
      <c r="B98" s="218" t="s">
        <v>37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2</v>
      </c>
      <c r="D98" s="218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>2</v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3</v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>3</v>
      </c>
      <c r="K98" s="218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>3</v>
      </c>
      <c r="L98" s="218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>4</v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>5</v>
      </c>
      <c r="O98" s="218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>4</v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>2</v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77</v>
      </c>
      <c r="B99" s="218" t="s">
        <v>37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2.6</v>
      </c>
      <c r="D99" s="218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>2.8</v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2.8</v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>2.6</v>
      </c>
      <c r="K99" s="218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>2.8</v>
      </c>
      <c r="L99" s="218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>3.4</v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>3.6</v>
      </c>
      <c r="O99" s="218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>4.2</v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>2.2000000000000002</v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144</v>
      </c>
      <c r="B100" s="218" t="s">
        <v>37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2.7</v>
      </c>
      <c r="D100" s="218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>2.9</v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2.8</v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>2.6</v>
      </c>
      <c r="K100" s="218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>3</v>
      </c>
      <c r="L100" s="218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>3.8</v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>3.5</v>
      </c>
      <c r="O100" s="218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>4.0999999999999996</v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>2.4</v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147</v>
      </c>
      <c r="B101" s="218" t="s">
        <v>37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2.75</v>
      </c>
      <c r="D101" s="218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>3</v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2.9</v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>2.8</v>
      </c>
      <c r="K101" s="218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>3.05</v>
      </c>
      <c r="L101" s="218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>4</v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>3.5</v>
      </c>
      <c r="O101" s="218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>4.3</v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>2.7</v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150</v>
      </c>
      <c r="B102" s="218" t="s">
        <v>37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2.9655172413793105</v>
      </c>
      <c r="D102" s="218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>3.103448275862069</v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3.0344827586206895</v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>3.0344827586206895</v>
      </c>
      <c r="K102" s="218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>3.2068965517241379</v>
      </c>
      <c r="L102" s="218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>4.1724137931034484</v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>3.7931034482758621</v>
      </c>
      <c r="O102" s="218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>4.3103448275862073</v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>3.0344827586206895</v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88</v>
      </c>
      <c r="B103" s="218" t="s">
        <v>37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2.9655172413793105</v>
      </c>
      <c r="D103" s="218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>3.103448275862069</v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3.0344827586206895</v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>3.0344827586206895</v>
      </c>
      <c r="K103" s="218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>3.2068965517241379</v>
      </c>
      <c r="L103" s="218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>4.1724137931034484</v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>3.7931034482758621</v>
      </c>
      <c r="O103" s="218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>4.3103448275862073</v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>3.0344827586206895</v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198</v>
      </c>
      <c r="B104" s="218" t="s">
        <v>37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5</v>
      </c>
      <c r="D104" s="218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>4</v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3</v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>3</v>
      </c>
      <c r="K104" s="218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>4</v>
      </c>
      <c r="L104" s="218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>4</v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>5</v>
      </c>
      <c r="O104" s="218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>5</v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>4</v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80</v>
      </c>
      <c r="B105" s="218" t="s">
        <v>37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4.4000000000000004</v>
      </c>
      <c r="D105" s="218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>3.8</v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3</v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>3.8</v>
      </c>
      <c r="K105" s="218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>4.4000000000000004</v>
      </c>
      <c r="L105" s="218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>5.4</v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>4.8</v>
      </c>
      <c r="O105" s="218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>5</v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>3.6</v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153</v>
      </c>
      <c r="B106" s="218" t="s">
        <v>37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4.4000000000000004</v>
      </c>
      <c r="D106" s="218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>3.8</v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3</v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>3.8</v>
      </c>
      <c r="K106" s="218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>4.4000000000000004</v>
      </c>
      <c r="L106" s="218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>5.4</v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>4.8</v>
      </c>
      <c r="O106" s="218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>5</v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>3.6</v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156</v>
      </c>
      <c r="B107" s="218" t="s">
        <v>37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4.4000000000000004</v>
      </c>
      <c r="D107" s="218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>3.8</v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3</v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>3.8</v>
      </c>
      <c r="K107" s="218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>4.4000000000000004</v>
      </c>
      <c r="L107" s="218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>5.4</v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>4.8</v>
      </c>
      <c r="O107" s="218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>5</v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>3.6</v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159</v>
      </c>
      <c r="B108" s="218" t="s">
        <v>37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4.4000000000000004</v>
      </c>
      <c r="D108" s="218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>3.8</v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3</v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>3.8</v>
      </c>
      <c r="K108" s="218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>4.4000000000000004</v>
      </c>
      <c r="L108" s="218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>5.4</v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>4.8</v>
      </c>
      <c r="O108" s="218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>5</v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>3.6</v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91</v>
      </c>
      <c r="B109" s="218" t="s">
        <v>37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4.4000000000000004</v>
      </c>
      <c r="D109" s="218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>3.8</v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3</v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>3.8</v>
      </c>
      <c r="K109" s="218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>4.4000000000000004</v>
      </c>
      <c r="L109" s="218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>5.4</v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>4.8</v>
      </c>
      <c r="O109" s="218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>5</v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>3.6</v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197</v>
      </c>
      <c r="B110" s="218" t="s">
        <v>38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>2</v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77</v>
      </c>
      <c r="B111" s="218" t="s">
        <v>38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>2</v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144</v>
      </c>
      <c r="B112" s="218" t="s">
        <v>38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>2</v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147</v>
      </c>
      <c r="B113" s="218" t="s">
        <v>38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>2</v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150</v>
      </c>
      <c r="B114" s="218" t="s">
        <v>38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>2</v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88</v>
      </c>
      <c r="B115" s="218" t="s">
        <v>38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>2</v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198</v>
      </c>
      <c r="B116" s="218" t="s">
        <v>38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80</v>
      </c>
      <c r="B117" s="218" t="s">
        <v>38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153</v>
      </c>
      <c r="B118" s="218" t="s">
        <v>38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156</v>
      </c>
      <c r="B119" s="218" t="s">
        <v>38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159</v>
      </c>
      <c r="B120" s="218" t="s">
        <v>38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91</v>
      </c>
      <c r="B121" s="218" t="s">
        <v>38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42" priority="11" stopIfTrue="1" operator="between">
      <formula>1</formula>
      <formula>C$2-1</formula>
    </cfRule>
    <cfRule type="cellIs" dxfId="41" priority="12" stopIfTrue="1" operator="equal">
      <formula>C$2+1</formula>
    </cfRule>
    <cfRule type="cellIs" dxfId="40" priority="13" stopIfTrue="1" operator="between">
      <formula>C$2+1</formula>
      <formula>999</formula>
    </cfRule>
    <cfRule type="cellIs" dxfId="39" priority="14" stopIfTrue="1" operator="equal">
      <formula>""</formula>
    </cfRule>
  </conditionalFormatting>
  <conditionalFormatting sqref="A11 B11:B12 A13:B16 AD11:AG16">
    <cfRule type="expression" dxfId="38" priority="2">
      <formula>$A$1="W"</formula>
    </cfRule>
  </conditionalFormatting>
  <conditionalFormatting sqref="B17 A18:B21 AD17:AG21">
    <cfRule type="expression" dxfId="37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customWidth="1"/>
    <col min="25" max="26" width="3.7109375" style="3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81" t="s">
        <v>26</v>
      </c>
      <c r="AH1" s="482"/>
    </row>
    <row r="2" spans="1:34" ht="15" customHeight="1" x14ac:dyDescent="0.25">
      <c r="A2" s="4" t="s">
        <v>40</v>
      </c>
      <c r="E2" s="37" t="s">
        <v>28</v>
      </c>
      <c r="F2" s="15">
        <v>3</v>
      </c>
      <c r="G2" s="16">
        <v>3</v>
      </c>
      <c r="H2" s="16">
        <v>3</v>
      </c>
      <c r="I2" s="16">
        <v>3</v>
      </c>
      <c r="J2" s="16">
        <v>3</v>
      </c>
      <c r="K2" s="16">
        <v>3</v>
      </c>
      <c r="L2" s="16">
        <v>3</v>
      </c>
      <c r="M2" s="16">
        <v>3</v>
      </c>
      <c r="N2" s="16">
        <v>3</v>
      </c>
      <c r="O2" s="16">
        <v>4</v>
      </c>
      <c r="P2" s="16">
        <v>3</v>
      </c>
      <c r="Q2" s="16">
        <v>3</v>
      </c>
      <c r="R2" s="16">
        <v>4</v>
      </c>
      <c r="S2" s="16">
        <v>3</v>
      </c>
      <c r="T2" s="16">
        <v>3</v>
      </c>
      <c r="U2" s="16">
        <v>3</v>
      </c>
      <c r="V2" s="16">
        <v>4</v>
      </c>
      <c r="W2" s="61">
        <v>3</v>
      </c>
      <c r="X2" s="16">
        <v>3</v>
      </c>
      <c r="Y2" s="16">
        <v>3</v>
      </c>
      <c r="Z2" s="16">
        <v>3</v>
      </c>
      <c r="AA2" s="16" t="s">
        <v>58</v>
      </c>
      <c r="AB2" s="16" t="s">
        <v>58</v>
      </c>
      <c r="AC2" s="16" t="s">
        <v>58</v>
      </c>
      <c r="AD2" s="16" t="s">
        <v>58</v>
      </c>
      <c r="AE2" s="16" t="s">
        <v>58</v>
      </c>
      <c r="AF2" s="34" t="s">
        <v>58</v>
      </c>
      <c r="AG2" s="483">
        <v>66</v>
      </c>
      <c r="AH2" s="484"/>
    </row>
    <row r="3" spans="1:34" ht="15" customHeight="1" x14ac:dyDescent="0.25">
      <c r="A3" s="4" t="s">
        <v>40</v>
      </c>
      <c r="E3" s="13" t="s">
        <v>29</v>
      </c>
      <c r="F3" s="40">
        <v>3.774193548387097</v>
      </c>
      <c r="G3" s="41">
        <v>3.903225806451613</v>
      </c>
      <c r="H3" s="41">
        <v>3.4230769230769229</v>
      </c>
      <c r="I3" s="41">
        <v>3.3870967741935485</v>
      </c>
      <c r="J3" s="41">
        <v>3.3076923076923075</v>
      </c>
      <c r="K3" s="41">
        <v>4.1923076923076925</v>
      </c>
      <c r="L3" s="41">
        <v>4.0384615384615383</v>
      </c>
      <c r="M3" s="41">
        <v>3.6956521739130435</v>
      </c>
      <c r="N3" s="41">
        <v>4</v>
      </c>
      <c r="O3" s="41">
        <v>5.3478260869565215</v>
      </c>
      <c r="P3" s="41">
        <v>3.9615384615384617</v>
      </c>
      <c r="Q3" s="41">
        <v>5</v>
      </c>
      <c r="R3" s="41">
        <v>5.4516129032258061</v>
      </c>
      <c r="S3" s="41">
        <v>4</v>
      </c>
      <c r="T3" s="41">
        <v>4.115384615384615</v>
      </c>
      <c r="U3" s="41">
        <v>4.115384615384615</v>
      </c>
      <c r="V3" s="41">
        <v>5.1923076923076925</v>
      </c>
      <c r="W3" s="41">
        <v>4.3461538461538458</v>
      </c>
      <c r="X3" s="41">
        <v>4.3076923076923075</v>
      </c>
      <c r="Y3" s="41">
        <v>4</v>
      </c>
      <c r="Z3" s="41">
        <v>3.3870967741935485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85">
        <v>86.946704067321178</v>
      </c>
      <c r="AH3" s="486"/>
    </row>
    <row r="4" spans="1:34" ht="15" customHeight="1" x14ac:dyDescent="0.25">
      <c r="A4" s="4" t="s">
        <v>40</v>
      </c>
      <c r="B4" s="475" t="s">
        <v>590</v>
      </c>
      <c r="C4" s="476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85">
        <v>0</v>
      </c>
      <c r="AH4" s="486"/>
    </row>
    <row r="5" spans="1:34" ht="15" customHeight="1" x14ac:dyDescent="0.25">
      <c r="A5" s="4" t="s">
        <v>40</v>
      </c>
      <c r="B5" s="475"/>
      <c r="C5" s="476"/>
      <c r="E5" s="13" t="s">
        <v>50</v>
      </c>
      <c r="F5" s="14">
        <v>0</v>
      </c>
      <c r="G5" s="7">
        <v>0</v>
      </c>
      <c r="H5" s="7">
        <v>0</v>
      </c>
      <c r="I5" s="7">
        <v>2</v>
      </c>
      <c r="J5" s="7">
        <v>4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55">
        <v>0</v>
      </c>
      <c r="X5" s="69">
        <v>0</v>
      </c>
      <c r="Y5" s="69">
        <v>0</v>
      </c>
      <c r="Z5" s="69">
        <v>11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85">
        <v>18</v>
      </c>
      <c r="AH5" s="486"/>
    </row>
    <row r="6" spans="1:34" ht="15" customHeight="1" x14ac:dyDescent="0.25">
      <c r="A6" s="4" t="s">
        <v>40</v>
      </c>
      <c r="B6" s="477" t="s">
        <v>621</v>
      </c>
      <c r="C6" s="478"/>
      <c r="E6" s="13" t="s">
        <v>32</v>
      </c>
      <c r="F6" s="14">
        <v>9</v>
      </c>
      <c r="G6" s="7">
        <v>13</v>
      </c>
      <c r="H6" s="7">
        <v>11</v>
      </c>
      <c r="I6" s="7">
        <v>9</v>
      </c>
      <c r="J6" s="7">
        <v>3</v>
      </c>
      <c r="K6" s="7">
        <v>11</v>
      </c>
      <c r="L6" s="7">
        <v>14</v>
      </c>
      <c r="M6" s="7">
        <v>12</v>
      </c>
      <c r="N6" s="7">
        <v>8</v>
      </c>
      <c r="O6" s="7">
        <v>7</v>
      </c>
      <c r="P6" s="7">
        <v>17</v>
      </c>
      <c r="Q6" s="7">
        <v>7</v>
      </c>
      <c r="R6" s="7">
        <v>14</v>
      </c>
      <c r="S6" s="7">
        <v>8</v>
      </c>
      <c r="T6" s="7">
        <v>13</v>
      </c>
      <c r="U6" s="7">
        <v>12</v>
      </c>
      <c r="V6" s="7">
        <v>14</v>
      </c>
      <c r="W6" s="55">
        <v>12</v>
      </c>
      <c r="X6" s="7">
        <v>5</v>
      </c>
      <c r="Y6" s="7">
        <v>15</v>
      </c>
      <c r="Z6" s="7">
        <v>15</v>
      </c>
      <c r="AA6" s="7" t="s">
        <v>58</v>
      </c>
      <c r="AB6" s="7" t="s">
        <v>58</v>
      </c>
      <c r="AC6" s="7" t="s">
        <v>58</v>
      </c>
      <c r="AD6" s="7" t="s">
        <v>58</v>
      </c>
      <c r="AE6" s="7" t="s">
        <v>58</v>
      </c>
      <c r="AF6" s="36" t="s">
        <v>58</v>
      </c>
      <c r="AG6" s="485">
        <v>229</v>
      </c>
      <c r="AH6" s="486"/>
    </row>
    <row r="7" spans="1:34" ht="15" customHeight="1" thickBot="1" x14ac:dyDescent="0.3">
      <c r="A7" s="4" t="s">
        <v>40</v>
      </c>
      <c r="B7" s="479"/>
      <c r="C7" s="480"/>
      <c r="E7" s="33" t="s">
        <v>51</v>
      </c>
      <c r="F7" s="20">
        <v>7</v>
      </c>
      <c r="G7" s="21">
        <v>7</v>
      </c>
      <c r="H7" s="21">
        <v>0</v>
      </c>
      <c r="I7" s="21">
        <v>2</v>
      </c>
      <c r="J7" s="21">
        <v>4</v>
      </c>
      <c r="K7" s="21">
        <v>10</v>
      </c>
      <c r="L7" s="21">
        <v>6</v>
      </c>
      <c r="M7" s="21">
        <v>2</v>
      </c>
      <c r="N7" s="21">
        <v>6</v>
      </c>
      <c r="O7" s="21">
        <v>11</v>
      </c>
      <c r="P7" s="21">
        <v>4</v>
      </c>
      <c r="Q7" s="21">
        <v>22</v>
      </c>
      <c r="R7" s="21">
        <v>13</v>
      </c>
      <c r="S7" s="21">
        <v>7</v>
      </c>
      <c r="T7" s="21">
        <v>8</v>
      </c>
      <c r="U7" s="21">
        <v>7</v>
      </c>
      <c r="V7" s="21">
        <v>8</v>
      </c>
      <c r="W7" s="62">
        <v>10</v>
      </c>
      <c r="X7" s="21">
        <v>13</v>
      </c>
      <c r="Y7" s="21">
        <v>5</v>
      </c>
      <c r="Z7" s="21">
        <v>4</v>
      </c>
      <c r="AA7" s="21" t="s">
        <v>58</v>
      </c>
      <c r="AB7" s="21" t="s">
        <v>58</v>
      </c>
      <c r="AC7" s="21" t="s">
        <v>58</v>
      </c>
      <c r="AD7" s="21" t="s">
        <v>58</v>
      </c>
      <c r="AE7" s="21" t="s">
        <v>58</v>
      </c>
      <c r="AF7" s="22" t="s">
        <v>58</v>
      </c>
      <c r="AG7" s="487">
        <v>156</v>
      </c>
      <c r="AH7" s="488"/>
    </row>
    <row r="8" spans="1:34" ht="15" customHeight="1" thickBot="1" x14ac:dyDescent="0.3">
      <c r="A8" s="4" t="s">
        <v>40</v>
      </c>
      <c r="B8" s="23" t="s">
        <v>61</v>
      </c>
      <c r="C8" s="24" t="s">
        <v>53</v>
      </c>
      <c r="D8" s="25"/>
      <c r="E8" s="32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6">
        <v>1</v>
      </c>
      <c r="B9" s="469">
        <v>1</v>
      </c>
      <c r="C9" s="472" t="s">
        <v>213</v>
      </c>
      <c r="D9" s="26" t="s">
        <v>213</v>
      </c>
      <c r="E9" s="27" t="s">
        <v>34</v>
      </c>
      <c r="F9" s="264">
        <v>4</v>
      </c>
      <c r="G9" s="237">
        <v>3</v>
      </c>
      <c r="H9" s="237">
        <v>3</v>
      </c>
      <c r="I9" s="237">
        <v>3</v>
      </c>
      <c r="J9" s="262">
        <v>2</v>
      </c>
      <c r="K9" s="253">
        <v>4</v>
      </c>
      <c r="L9" s="237">
        <v>3</v>
      </c>
      <c r="M9" s="237">
        <v>3</v>
      </c>
      <c r="N9" s="253">
        <v>4</v>
      </c>
      <c r="O9" s="237">
        <v>4</v>
      </c>
      <c r="P9" s="253">
        <v>4</v>
      </c>
      <c r="Q9" s="257">
        <v>5</v>
      </c>
      <c r="R9" s="253">
        <v>5</v>
      </c>
      <c r="S9" s="237">
        <v>3</v>
      </c>
      <c r="T9" s="253">
        <v>4</v>
      </c>
      <c r="U9" s="237">
        <v>3</v>
      </c>
      <c r="V9" s="237">
        <v>4</v>
      </c>
      <c r="W9" s="238">
        <v>3</v>
      </c>
      <c r="X9" s="237">
        <v>3</v>
      </c>
      <c r="Y9" s="253">
        <v>4</v>
      </c>
      <c r="Z9" s="253">
        <v>4</v>
      </c>
      <c r="AA9" s="243"/>
      <c r="AB9" s="243"/>
      <c r="AC9" s="243"/>
      <c r="AD9" s="243"/>
      <c r="AE9" s="243"/>
      <c r="AF9" s="244"/>
      <c r="AG9" s="201">
        <v>75</v>
      </c>
      <c r="AH9" s="202">
        <v>75</v>
      </c>
    </row>
    <row r="10" spans="1:34" ht="15" customHeight="1" x14ac:dyDescent="0.25">
      <c r="A10" s="467"/>
      <c r="B10" s="470"/>
      <c r="C10" s="473"/>
      <c r="D10" s="28" t="s">
        <v>213</v>
      </c>
      <c r="E10" s="29" t="s">
        <v>35</v>
      </c>
      <c r="F10" s="240">
        <v>3</v>
      </c>
      <c r="G10" s="241">
        <v>3</v>
      </c>
      <c r="H10" s="241">
        <v>3</v>
      </c>
      <c r="I10" s="252">
        <v>2</v>
      </c>
      <c r="J10" s="241">
        <v>3</v>
      </c>
      <c r="K10" s="252">
        <v>2</v>
      </c>
      <c r="L10" s="241">
        <v>3</v>
      </c>
      <c r="M10" s="241">
        <v>3</v>
      </c>
      <c r="N10" s="254">
        <v>4</v>
      </c>
      <c r="O10" s="254">
        <v>5</v>
      </c>
      <c r="P10" s="241">
        <v>3</v>
      </c>
      <c r="Q10" s="241">
        <v>3</v>
      </c>
      <c r="R10" s="259">
        <v>6</v>
      </c>
      <c r="S10" s="241">
        <v>3</v>
      </c>
      <c r="T10" s="241">
        <v>3</v>
      </c>
      <c r="U10" s="254">
        <v>4</v>
      </c>
      <c r="V10" s="254">
        <v>5</v>
      </c>
      <c r="W10" s="242">
        <v>3</v>
      </c>
      <c r="X10" s="241">
        <v>3</v>
      </c>
      <c r="Y10" s="254">
        <v>4</v>
      </c>
      <c r="Z10" s="252">
        <v>2</v>
      </c>
      <c r="AA10" s="245"/>
      <c r="AB10" s="245"/>
      <c r="AC10" s="245"/>
      <c r="AD10" s="245"/>
      <c r="AE10" s="245"/>
      <c r="AF10" s="246"/>
      <c r="AG10" s="203">
        <v>70</v>
      </c>
      <c r="AH10" s="204">
        <v>145</v>
      </c>
    </row>
    <row r="11" spans="1:34" ht="15" customHeight="1" x14ac:dyDescent="0.25">
      <c r="A11" s="467"/>
      <c r="B11" s="470"/>
      <c r="C11" s="473"/>
      <c r="D11" s="28" t="s">
        <v>213</v>
      </c>
      <c r="E11" s="29" t="s">
        <v>36</v>
      </c>
      <c r="F11" s="240">
        <v>3</v>
      </c>
      <c r="G11" s="254">
        <v>4</v>
      </c>
      <c r="H11" s="241">
        <v>3</v>
      </c>
      <c r="I11" s="241">
        <v>3</v>
      </c>
      <c r="J11" s="241">
        <v>3</v>
      </c>
      <c r="K11" s="241">
        <v>3</v>
      </c>
      <c r="L11" s="241">
        <v>3</v>
      </c>
      <c r="M11" s="245"/>
      <c r="N11" s="245"/>
      <c r="O11" s="245"/>
      <c r="P11" s="254">
        <v>4</v>
      </c>
      <c r="Q11" s="254">
        <v>4</v>
      </c>
      <c r="R11" s="254">
        <v>5</v>
      </c>
      <c r="S11" s="241">
        <v>3</v>
      </c>
      <c r="T11" s="254">
        <v>4</v>
      </c>
      <c r="U11" s="241">
        <v>3</v>
      </c>
      <c r="V11" s="241">
        <v>4</v>
      </c>
      <c r="W11" s="242">
        <v>3</v>
      </c>
      <c r="X11" s="241">
        <v>3</v>
      </c>
      <c r="Y11" s="241">
        <v>3</v>
      </c>
      <c r="Z11" s="252">
        <v>2</v>
      </c>
      <c r="AA11" s="245"/>
      <c r="AB11" s="245"/>
      <c r="AC11" s="245"/>
      <c r="AD11" s="245"/>
      <c r="AE11" s="245"/>
      <c r="AF11" s="246"/>
      <c r="AG11" s="203">
        <v>60</v>
      </c>
      <c r="AH11" s="204">
        <v>205</v>
      </c>
    </row>
    <row r="12" spans="1:34" ht="15.75" customHeight="1" thickBot="1" x14ac:dyDescent="0.3">
      <c r="A12" s="467"/>
      <c r="B12" s="470"/>
      <c r="C12" s="473"/>
      <c r="D12" s="28" t="s">
        <v>213</v>
      </c>
      <c r="E12" s="29" t="s">
        <v>37</v>
      </c>
      <c r="F12" s="267">
        <v>5</v>
      </c>
      <c r="G12" s="254">
        <v>4</v>
      </c>
      <c r="H12" s="245"/>
      <c r="I12" s="241">
        <v>3</v>
      </c>
      <c r="J12" s="245"/>
      <c r="K12" s="245"/>
      <c r="L12" s="245"/>
      <c r="M12" s="241">
        <v>3</v>
      </c>
      <c r="N12" s="254">
        <v>4</v>
      </c>
      <c r="O12" s="241">
        <v>4</v>
      </c>
      <c r="P12" s="245"/>
      <c r="Q12" s="259">
        <v>5</v>
      </c>
      <c r="R12" s="254">
        <v>5</v>
      </c>
      <c r="S12" s="245"/>
      <c r="T12" s="245"/>
      <c r="U12" s="245"/>
      <c r="V12" s="245"/>
      <c r="W12" s="266"/>
      <c r="X12" s="245"/>
      <c r="Y12" s="245"/>
      <c r="Z12" s="254">
        <v>4</v>
      </c>
      <c r="AA12" s="245"/>
      <c r="AB12" s="245"/>
      <c r="AC12" s="245"/>
      <c r="AD12" s="245"/>
      <c r="AE12" s="245"/>
      <c r="AF12" s="246"/>
      <c r="AG12" s="203">
        <v>37</v>
      </c>
      <c r="AH12" s="204">
        <v>242</v>
      </c>
    </row>
    <row r="13" spans="1:34" ht="15.75" hidden="1" customHeight="1" thickBot="1" x14ac:dyDescent="0.3">
      <c r="A13" s="468"/>
      <c r="B13" s="471"/>
      <c r="C13" s="474"/>
      <c r="D13" s="30" t="s">
        <v>213</v>
      </c>
      <c r="E13" s="31" t="s">
        <v>38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205">
        <v>0</v>
      </c>
      <c r="AH13" s="206">
        <v>242</v>
      </c>
    </row>
    <row r="14" spans="1:34" ht="15" customHeight="1" x14ac:dyDescent="0.25">
      <c r="A14" s="466">
        <v>2</v>
      </c>
      <c r="B14" s="469">
        <v>2</v>
      </c>
      <c r="C14" s="472" t="s">
        <v>401</v>
      </c>
      <c r="D14" s="26" t="s">
        <v>401</v>
      </c>
      <c r="E14" s="27" t="s">
        <v>34</v>
      </c>
      <c r="F14" s="264">
        <v>4</v>
      </c>
      <c r="G14" s="253">
        <v>4</v>
      </c>
      <c r="H14" s="237">
        <v>3</v>
      </c>
      <c r="I14" s="237">
        <v>3</v>
      </c>
      <c r="J14" s="257">
        <v>5</v>
      </c>
      <c r="K14" s="257">
        <v>5</v>
      </c>
      <c r="L14" s="237">
        <v>3</v>
      </c>
      <c r="M14" s="237">
        <v>3</v>
      </c>
      <c r="N14" s="237">
        <v>3</v>
      </c>
      <c r="O14" s="253">
        <v>5</v>
      </c>
      <c r="P14" s="237">
        <v>3</v>
      </c>
      <c r="Q14" s="253">
        <v>4</v>
      </c>
      <c r="R14" s="237">
        <v>4</v>
      </c>
      <c r="S14" s="253">
        <v>4</v>
      </c>
      <c r="T14" s="237">
        <v>3</v>
      </c>
      <c r="U14" s="257">
        <v>6</v>
      </c>
      <c r="V14" s="253">
        <v>5</v>
      </c>
      <c r="W14" s="265">
        <v>4</v>
      </c>
      <c r="X14" s="253">
        <v>4</v>
      </c>
      <c r="Y14" s="257">
        <v>5</v>
      </c>
      <c r="Z14" s="262">
        <v>2</v>
      </c>
      <c r="AA14" s="243"/>
      <c r="AB14" s="243"/>
      <c r="AC14" s="243"/>
      <c r="AD14" s="243"/>
      <c r="AE14" s="243"/>
      <c r="AF14" s="244"/>
      <c r="AG14" s="201">
        <v>82</v>
      </c>
      <c r="AH14" s="202">
        <v>82</v>
      </c>
    </row>
    <row r="15" spans="1:34" ht="15" customHeight="1" x14ac:dyDescent="0.25">
      <c r="A15" s="467"/>
      <c r="B15" s="470"/>
      <c r="C15" s="473"/>
      <c r="D15" s="28" t="s">
        <v>401</v>
      </c>
      <c r="E15" s="29" t="s">
        <v>35</v>
      </c>
      <c r="F15" s="240">
        <v>3</v>
      </c>
      <c r="G15" s="241">
        <v>3</v>
      </c>
      <c r="H15" s="241">
        <v>3</v>
      </c>
      <c r="I15" s="252">
        <v>2</v>
      </c>
      <c r="J15" s="252">
        <v>2</v>
      </c>
      <c r="K15" s="254">
        <v>4</v>
      </c>
      <c r="L15" s="254">
        <v>4</v>
      </c>
      <c r="M15" s="241">
        <v>3</v>
      </c>
      <c r="N15" s="241">
        <v>3</v>
      </c>
      <c r="O15" s="241">
        <v>4</v>
      </c>
      <c r="P15" s="241">
        <v>3</v>
      </c>
      <c r="Q15" s="259">
        <v>5</v>
      </c>
      <c r="R15" s="241">
        <v>4</v>
      </c>
      <c r="S15" s="241">
        <v>3</v>
      </c>
      <c r="T15" s="259">
        <v>5</v>
      </c>
      <c r="U15" s="254">
        <v>4</v>
      </c>
      <c r="V15" s="241">
        <v>4</v>
      </c>
      <c r="W15" s="242">
        <v>3</v>
      </c>
      <c r="X15" s="241">
        <v>3</v>
      </c>
      <c r="Y15" s="241">
        <v>3</v>
      </c>
      <c r="Z15" s="254">
        <v>4</v>
      </c>
      <c r="AA15" s="245"/>
      <c r="AB15" s="245"/>
      <c r="AC15" s="245"/>
      <c r="AD15" s="245"/>
      <c r="AE15" s="245"/>
      <c r="AF15" s="246"/>
      <c r="AG15" s="203">
        <v>72</v>
      </c>
      <c r="AH15" s="204">
        <v>154</v>
      </c>
    </row>
    <row r="16" spans="1:34" ht="15" customHeight="1" x14ac:dyDescent="0.25">
      <c r="A16" s="467"/>
      <c r="B16" s="470"/>
      <c r="C16" s="473"/>
      <c r="D16" s="28" t="s">
        <v>401</v>
      </c>
      <c r="E16" s="29" t="s">
        <v>36</v>
      </c>
      <c r="F16" s="240">
        <v>3</v>
      </c>
      <c r="G16" s="259">
        <v>5</v>
      </c>
      <c r="H16" s="254">
        <v>4</v>
      </c>
      <c r="I16" s="254">
        <v>4</v>
      </c>
      <c r="J16" s="241">
        <v>3</v>
      </c>
      <c r="K16" s="254">
        <v>4</v>
      </c>
      <c r="L16" s="254">
        <v>4</v>
      </c>
      <c r="M16" s="245"/>
      <c r="N16" s="245"/>
      <c r="O16" s="245"/>
      <c r="P16" s="241">
        <v>3</v>
      </c>
      <c r="Q16" s="259">
        <v>6</v>
      </c>
      <c r="R16" s="254">
        <v>5</v>
      </c>
      <c r="S16" s="241">
        <v>3</v>
      </c>
      <c r="T16" s="254">
        <v>4</v>
      </c>
      <c r="U16" s="241">
        <v>3</v>
      </c>
      <c r="V16" s="241">
        <v>4</v>
      </c>
      <c r="W16" s="260">
        <v>5</v>
      </c>
      <c r="X16" s="259">
        <v>5</v>
      </c>
      <c r="Y16" s="254">
        <v>4</v>
      </c>
      <c r="Z16" s="252">
        <v>2</v>
      </c>
      <c r="AA16" s="245"/>
      <c r="AB16" s="245"/>
      <c r="AC16" s="245"/>
      <c r="AD16" s="245"/>
      <c r="AE16" s="245"/>
      <c r="AF16" s="246"/>
      <c r="AG16" s="203">
        <v>71</v>
      </c>
      <c r="AH16" s="204">
        <v>225</v>
      </c>
    </row>
    <row r="17" spans="1:37" ht="15.75" customHeight="1" thickBot="1" x14ac:dyDescent="0.3">
      <c r="A17" s="467"/>
      <c r="B17" s="470"/>
      <c r="C17" s="473"/>
      <c r="D17" s="28" t="s">
        <v>401</v>
      </c>
      <c r="E17" s="29" t="s">
        <v>37</v>
      </c>
      <c r="F17" s="263">
        <v>4</v>
      </c>
      <c r="G17" s="259">
        <v>5</v>
      </c>
      <c r="H17" s="245"/>
      <c r="I17" s="241">
        <v>3</v>
      </c>
      <c r="J17" s="245"/>
      <c r="K17" s="245"/>
      <c r="L17" s="245"/>
      <c r="M17" s="241">
        <v>3</v>
      </c>
      <c r="N17" s="241">
        <v>3</v>
      </c>
      <c r="O17" s="259">
        <v>6</v>
      </c>
      <c r="P17" s="245"/>
      <c r="Q17" s="241">
        <v>3</v>
      </c>
      <c r="R17" s="259">
        <v>6</v>
      </c>
      <c r="S17" s="245"/>
      <c r="T17" s="245"/>
      <c r="U17" s="245"/>
      <c r="V17" s="245"/>
      <c r="W17" s="266"/>
      <c r="X17" s="245"/>
      <c r="Y17" s="245"/>
      <c r="Z17" s="252">
        <v>2</v>
      </c>
      <c r="AA17" s="245"/>
      <c r="AB17" s="245"/>
      <c r="AC17" s="245"/>
      <c r="AD17" s="245"/>
      <c r="AE17" s="245"/>
      <c r="AF17" s="246"/>
      <c r="AG17" s="203">
        <v>35</v>
      </c>
      <c r="AH17" s="204">
        <v>260</v>
      </c>
    </row>
    <row r="18" spans="1:37" ht="15.75" hidden="1" customHeight="1" thickBot="1" x14ac:dyDescent="0.3">
      <c r="A18" s="468"/>
      <c r="B18" s="471"/>
      <c r="C18" s="474"/>
      <c r="D18" s="30" t="s">
        <v>401</v>
      </c>
      <c r="E18" s="31" t="s">
        <v>38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205">
        <v>0</v>
      </c>
      <c r="AH18" s="206">
        <v>260</v>
      </c>
    </row>
    <row r="19" spans="1:37" ht="15" customHeight="1" x14ac:dyDescent="0.25">
      <c r="A19" s="466">
        <v>3</v>
      </c>
      <c r="B19" s="469">
        <v>3</v>
      </c>
      <c r="C19" s="472" t="s">
        <v>388</v>
      </c>
      <c r="D19" s="26" t="s">
        <v>388</v>
      </c>
      <c r="E19" s="27" t="s">
        <v>34</v>
      </c>
      <c r="F19" s="239">
        <v>3</v>
      </c>
      <c r="G19" s="237">
        <v>3</v>
      </c>
      <c r="H19" s="253">
        <v>4</v>
      </c>
      <c r="I19" s="237">
        <v>3</v>
      </c>
      <c r="J19" s="237">
        <v>3</v>
      </c>
      <c r="K19" s="253">
        <v>4</v>
      </c>
      <c r="L19" s="253">
        <v>4</v>
      </c>
      <c r="M19" s="253">
        <v>4</v>
      </c>
      <c r="N19" s="237">
        <v>3</v>
      </c>
      <c r="O19" s="237">
        <v>4</v>
      </c>
      <c r="P19" s="253">
        <v>4</v>
      </c>
      <c r="Q19" s="257">
        <v>6</v>
      </c>
      <c r="R19" s="253">
        <v>5</v>
      </c>
      <c r="S19" s="237">
        <v>3</v>
      </c>
      <c r="T19" s="257">
        <v>5</v>
      </c>
      <c r="U19" s="253">
        <v>4</v>
      </c>
      <c r="V19" s="253">
        <v>5</v>
      </c>
      <c r="W19" s="265">
        <v>4</v>
      </c>
      <c r="X19" s="237">
        <v>3</v>
      </c>
      <c r="Y19" s="253">
        <v>4</v>
      </c>
      <c r="Z19" s="253">
        <v>4</v>
      </c>
      <c r="AA19" s="243"/>
      <c r="AB19" s="243"/>
      <c r="AC19" s="243"/>
      <c r="AD19" s="243"/>
      <c r="AE19" s="243"/>
      <c r="AF19" s="244"/>
      <c r="AG19" s="201">
        <v>82</v>
      </c>
      <c r="AH19" s="202">
        <v>82</v>
      </c>
      <c r="AK19" s="217"/>
    </row>
    <row r="20" spans="1:37" ht="15" customHeight="1" x14ac:dyDescent="0.25">
      <c r="A20" s="467"/>
      <c r="B20" s="470"/>
      <c r="C20" s="473"/>
      <c r="D20" s="28" t="s">
        <v>388</v>
      </c>
      <c r="E20" s="29" t="s">
        <v>35</v>
      </c>
      <c r="F20" s="240">
        <v>3</v>
      </c>
      <c r="G20" s="241">
        <v>3</v>
      </c>
      <c r="H20" s="241">
        <v>3</v>
      </c>
      <c r="I20" s="241">
        <v>3</v>
      </c>
      <c r="J20" s="241">
        <v>3</v>
      </c>
      <c r="K20" s="254">
        <v>4</v>
      </c>
      <c r="L20" s="254">
        <v>4</v>
      </c>
      <c r="M20" s="254">
        <v>4</v>
      </c>
      <c r="N20" s="241">
        <v>3</v>
      </c>
      <c r="O20" s="254">
        <v>5</v>
      </c>
      <c r="P20" s="259">
        <v>5</v>
      </c>
      <c r="Q20" s="254">
        <v>4</v>
      </c>
      <c r="R20" s="254">
        <v>5</v>
      </c>
      <c r="S20" s="254">
        <v>4</v>
      </c>
      <c r="T20" s="241">
        <v>3</v>
      </c>
      <c r="U20" s="241">
        <v>3</v>
      </c>
      <c r="V20" s="254">
        <v>5</v>
      </c>
      <c r="W20" s="255">
        <v>4</v>
      </c>
      <c r="X20" s="259">
        <v>5</v>
      </c>
      <c r="Y20" s="241">
        <v>3</v>
      </c>
      <c r="Z20" s="254">
        <v>4</v>
      </c>
      <c r="AA20" s="245"/>
      <c r="AB20" s="245"/>
      <c r="AC20" s="245"/>
      <c r="AD20" s="245"/>
      <c r="AE20" s="245"/>
      <c r="AF20" s="246"/>
      <c r="AG20" s="203">
        <v>80</v>
      </c>
      <c r="AH20" s="204">
        <v>162</v>
      </c>
    </row>
    <row r="21" spans="1:37" ht="15" customHeight="1" x14ac:dyDescent="0.25">
      <c r="A21" s="467"/>
      <c r="B21" s="470"/>
      <c r="C21" s="473"/>
      <c r="D21" s="28" t="s">
        <v>388</v>
      </c>
      <c r="E21" s="29" t="s">
        <v>36</v>
      </c>
      <c r="F21" s="240">
        <v>3</v>
      </c>
      <c r="G21" s="241">
        <v>3</v>
      </c>
      <c r="H21" s="241">
        <v>3</v>
      </c>
      <c r="I21" s="254">
        <v>4</v>
      </c>
      <c r="J21" s="241">
        <v>3</v>
      </c>
      <c r="K21" s="259">
        <v>5</v>
      </c>
      <c r="L21" s="254">
        <v>4</v>
      </c>
      <c r="M21" s="245"/>
      <c r="N21" s="245"/>
      <c r="O21" s="245"/>
      <c r="P21" s="254">
        <v>4</v>
      </c>
      <c r="Q21" s="259">
        <v>5</v>
      </c>
      <c r="R21" s="241">
        <v>4</v>
      </c>
      <c r="S21" s="254">
        <v>4</v>
      </c>
      <c r="T21" s="241">
        <v>3</v>
      </c>
      <c r="U21" s="254">
        <v>4</v>
      </c>
      <c r="V21" s="254">
        <v>5</v>
      </c>
      <c r="W21" s="255">
        <v>4</v>
      </c>
      <c r="X21" s="241">
        <v>3</v>
      </c>
      <c r="Y21" s="241">
        <v>3</v>
      </c>
      <c r="Z21" s="252">
        <v>2</v>
      </c>
      <c r="AA21" s="245"/>
      <c r="AB21" s="245"/>
      <c r="AC21" s="245"/>
      <c r="AD21" s="245"/>
      <c r="AE21" s="245"/>
      <c r="AF21" s="246"/>
      <c r="AG21" s="203">
        <v>66</v>
      </c>
      <c r="AH21" s="204">
        <v>228</v>
      </c>
    </row>
    <row r="22" spans="1:37" ht="15.75" customHeight="1" thickBot="1" x14ac:dyDescent="0.3">
      <c r="A22" s="467"/>
      <c r="B22" s="470"/>
      <c r="C22" s="473"/>
      <c r="D22" s="28" t="s">
        <v>388</v>
      </c>
      <c r="E22" s="29" t="s">
        <v>37</v>
      </c>
      <c r="F22" s="263">
        <v>4</v>
      </c>
      <c r="G22" s="241">
        <v>3</v>
      </c>
      <c r="H22" s="245"/>
      <c r="I22" s="241">
        <v>3</v>
      </c>
      <c r="J22" s="245"/>
      <c r="K22" s="245"/>
      <c r="L22" s="245"/>
      <c r="M22" s="254">
        <v>4</v>
      </c>
      <c r="N22" s="259">
        <v>7</v>
      </c>
      <c r="O22" s="259">
        <v>6</v>
      </c>
      <c r="P22" s="245"/>
      <c r="Q22" s="254">
        <v>4</v>
      </c>
      <c r="R22" s="254">
        <v>5</v>
      </c>
      <c r="S22" s="245"/>
      <c r="T22" s="245"/>
      <c r="U22" s="245"/>
      <c r="V22" s="245"/>
      <c r="W22" s="266"/>
      <c r="X22" s="245"/>
      <c r="Y22" s="245"/>
      <c r="Z22" s="254">
        <v>4</v>
      </c>
      <c r="AA22" s="245"/>
      <c r="AB22" s="245"/>
      <c r="AC22" s="245"/>
      <c r="AD22" s="245"/>
      <c r="AE22" s="245"/>
      <c r="AF22" s="246"/>
      <c r="AG22" s="203">
        <v>40</v>
      </c>
      <c r="AH22" s="204">
        <v>268</v>
      </c>
    </row>
    <row r="23" spans="1:37" ht="15.75" hidden="1" customHeight="1" thickBot="1" x14ac:dyDescent="0.3">
      <c r="A23" s="468"/>
      <c r="B23" s="471"/>
      <c r="C23" s="474"/>
      <c r="D23" s="30" t="s">
        <v>388</v>
      </c>
      <c r="E23" s="31" t="s">
        <v>38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205">
        <v>0</v>
      </c>
      <c r="AH23" s="206">
        <v>268</v>
      </c>
    </row>
    <row r="24" spans="1:37" ht="15" customHeight="1" x14ac:dyDescent="0.25">
      <c r="A24" s="466">
        <v>4</v>
      </c>
      <c r="B24" s="469">
        <v>4</v>
      </c>
      <c r="C24" s="472" t="s">
        <v>33</v>
      </c>
      <c r="D24" s="26" t="s">
        <v>33</v>
      </c>
      <c r="E24" s="27" t="s">
        <v>34</v>
      </c>
      <c r="F24" s="239">
        <v>3</v>
      </c>
      <c r="G24" s="253">
        <v>4</v>
      </c>
      <c r="H24" s="253">
        <v>4</v>
      </c>
      <c r="I24" s="253">
        <v>4</v>
      </c>
      <c r="J24" s="237">
        <v>3</v>
      </c>
      <c r="K24" s="237">
        <v>3</v>
      </c>
      <c r="L24" s="253">
        <v>4</v>
      </c>
      <c r="M24" s="237">
        <v>3</v>
      </c>
      <c r="N24" s="253">
        <v>4</v>
      </c>
      <c r="O24" s="257">
        <v>6</v>
      </c>
      <c r="P24" s="253">
        <v>4</v>
      </c>
      <c r="Q24" s="257">
        <v>5</v>
      </c>
      <c r="R24" s="253">
        <v>5</v>
      </c>
      <c r="S24" s="253">
        <v>4</v>
      </c>
      <c r="T24" s="253">
        <v>4</v>
      </c>
      <c r="U24" s="253">
        <v>4</v>
      </c>
      <c r="V24" s="253">
        <v>5</v>
      </c>
      <c r="W24" s="265">
        <v>4</v>
      </c>
      <c r="X24" s="257">
        <v>5</v>
      </c>
      <c r="Y24" s="257">
        <v>6</v>
      </c>
      <c r="Z24" s="253">
        <v>4</v>
      </c>
      <c r="AA24" s="243"/>
      <c r="AB24" s="243"/>
      <c r="AC24" s="243"/>
      <c r="AD24" s="243"/>
      <c r="AE24" s="243"/>
      <c r="AF24" s="244"/>
      <c r="AG24" s="201">
        <v>88</v>
      </c>
      <c r="AH24" s="202">
        <v>88</v>
      </c>
    </row>
    <row r="25" spans="1:37" ht="15" customHeight="1" x14ac:dyDescent="0.25">
      <c r="A25" s="467"/>
      <c r="B25" s="470"/>
      <c r="C25" s="473"/>
      <c r="D25" s="28" t="s">
        <v>33</v>
      </c>
      <c r="E25" s="29" t="s">
        <v>35</v>
      </c>
      <c r="F25" s="267">
        <v>5</v>
      </c>
      <c r="G25" s="241">
        <v>3</v>
      </c>
      <c r="H25" s="241">
        <v>3</v>
      </c>
      <c r="I25" s="254">
        <v>4</v>
      </c>
      <c r="J25" s="241">
        <v>3</v>
      </c>
      <c r="K25" s="254">
        <v>4</v>
      </c>
      <c r="L25" s="241">
        <v>3</v>
      </c>
      <c r="M25" s="254">
        <v>4</v>
      </c>
      <c r="N25" s="241">
        <v>3</v>
      </c>
      <c r="O25" s="254">
        <v>5</v>
      </c>
      <c r="P25" s="254">
        <v>4</v>
      </c>
      <c r="Q25" s="259">
        <v>5</v>
      </c>
      <c r="R25" s="254">
        <v>5</v>
      </c>
      <c r="S25" s="241">
        <v>3</v>
      </c>
      <c r="T25" s="254">
        <v>4</v>
      </c>
      <c r="U25" s="254">
        <v>4</v>
      </c>
      <c r="V25" s="254">
        <v>5</v>
      </c>
      <c r="W25" s="255">
        <v>4</v>
      </c>
      <c r="X25" s="254">
        <v>4</v>
      </c>
      <c r="Y25" s="241">
        <v>3</v>
      </c>
      <c r="Z25" s="252">
        <v>2</v>
      </c>
      <c r="AA25" s="245"/>
      <c r="AB25" s="245"/>
      <c r="AC25" s="245"/>
      <c r="AD25" s="245"/>
      <c r="AE25" s="245"/>
      <c r="AF25" s="246"/>
      <c r="AG25" s="203">
        <v>80</v>
      </c>
      <c r="AH25" s="204">
        <v>168</v>
      </c>
    </row>
    <row r="26" spans="1:37" ht="15" customHeight="1" x14ac:dyDescent="0.25">
      <c r="A26" s="467"/>
      <c r="B26" s="470"/>
      <c r="C26" s="473"/>
      <c r="D26" s="28" t="s">
        <v>33</v>
      </c>
      <c r="E26" s="29" t="s">
        <v>36</v>
      </c>
      <c r="F26" s="240">
        <v>3</v>
      </c>
      <c r="G26" s="254">
        <v>4</v>
      </c>
      <c r="H26" s="254">
        <v>4</v>
      </c>
      <c r="I26" s="241">
        <v>3</v>
      </c>
      <c r="J26" s="252">
        <v>2</v>
      </c>
      <c r="K26" s="259">
        <v>5</v>
      </c>
      <c r="L26" s="241">
        <v>3</v>
      </c>
      <c r="M26" s="245"/>
      <c r="N26" s="245"/>
      <c r="O26" s="245"/>
      <c r="P26" s="254">
        <v>4</v>
      </c>
      <c r="Q26" s="254">
        <v>4</v>
      </c>
      <c r="R26" s="254">
        <v>5</v>
      </c>
      <c r="S26" s="254">
        <v>4</v>
      </c>
      <c r="T26" s="254">
        <v>4</v>
      </c>
      <c r="U26" s="254">
        <v>4</v>
      </c>
      <c r="V26" s="254">
        <v>5</v>
      </c>
      <c r="W26" s="260">
        <v>5</v>
      </c>
      <c r="X26" s="241">
        <v>3</v>
      </c>
      <c r="Y26" s="254">
        <v>4</v>
      </c>
      <c r="Z26" s="254">
        <v>4</v>
      </c>
      <c r="AA26" s="245"/>
      <c r="AB26" s="245"/>
      <c r="AC26" s="245"/>
      <c r="AD26" s="245"/>
      <c r="AE26" s="245"/>
      <c r="AF26" s="246"/>
      <c r="AG26" s="203">
        <v>70</v>
      </c>
      <c r="AH26" s="204">
        <v>238</v>
      </c>
    </row>
    <row r="27" spans="1:37" ht="15.75" customHeight="1" thickBot="1" x14ac:dyDescent="0.3">
      <c r="A27" s="467"/>
      <c r="B27" s="470"/>
      <c r="C27" s="473"/>
      <c r="D27" s="28" t="s">
        <v>33</v>
      </c>
      <c r="E27" s="29" t="s">
        <v>37</v>
      </c>
      <c r="F27" s="263">
        <v>4</v>
      </c>
      <c r="G27" s="241">
        <v>3</v>
      </c>
      <c r="H27" s="245"/>
      <c r="I27" s="241">
        <v>3</v>
      </c>
      <c r="J27" s="245"/>
      <c r="K27" s="245"/>
      <c r="L27" s="245"/>
      <c r="M27" s="254">
        <v>4</v>
      </c>
      <c r="N27" s="241">
        <v>3</v>
      </c>
      <c r="O27" s="254">
        <v>5</v>
      </c>
      <c r="P27" s="245"/>
      <c r="Q27" s="259">
        <v>5</v>
      </c>
      <c r="R27" s="241">
        <v>4</v>
      </c>
      <c r="S27" s="245"/>
      <c r="T27" s="245"/>
      <c r="U27" s="245"/>
      <c r="V27" s="245"/>
      <c r="W27" s="266"/>
      <c r="X27" s="245"/>
      <c r="Y27" s="245"/>
      <c r="Z27" s="259">
        <v>5</v>
      </c>
      <c r="AA27" s="245"/>
      <c r="AB27" s="245"/>
      <c r="AC27" s="245"/>
      <c r="AD27" s="245"/>
      <c r="AE27" s="245"/>
      <c r="AF27" s="246"/>
      <c r="AG27" s="203">
        <v>36</v>
      </c>
      <c r="AH27" s="204">
        <v>274</v>
      </c>
    </row>
    <row r="28" spans="1:37" ht="15.75" hidden="1" customHeight="1" thickBot="1" x14ac:dyDescent="0.3">
      <c r="A28" s="468"/>
      <c r="B28" s="471"/>
      <c r="C28" s="474"/>
      <c r="D28" s="30" t="s">
        <v>33</v>
      </c>
      <c r="E28" s="31" t="s">
        <v>38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205">
        <v>0</v>
      </c>
      <c r="AH28" s="206">
        <v>274</v>
      </c>
    </row>
    <row r="29" spans="1:37" ht="15" customHeight="1" x14ac:dyDescent="0.25">
      <c r="A29" s="466">
        <v>5</v>
      </c>
      <c r="B29" s="469">
        <v>5</v>
      </c>
      <c r="C29" s="472" t="s">
        <v>219</v>
      </c>
      <c r="D29" s="26" t="s">
        <v>219</v>
      </c>
      <c r="E29" s="27" t="s">
        <v>34</v>
      </c>
      <c r="F29" s="239">
        <v>3</v>
      </c>
      <c r="G29" s="237">
        <v>3</v>
      </c>
      <c r="H29" s="237">
        <v>3</v>
      </c>
      <c r="I29" s="237">
        <v>3</v>
      </c>
      <c r="J29" s="253">
        <v>4</v>
      </c>
      <c r="K29" s="257">
        <v>5</v>
      </c>
      <c r="L29" s="257">
        <v>5</v>
      </c>
      <c r="M29" s="253">
        <v>4</v>
      </c>
      <c r="N29" s="253">
        <v>4</v>
      </c>
      <c r="O29" s="253">
        <v>5</v>
      </c>
      <c r="P29" s="253">
        <v>4</v>
      </c>
      <c r="Q29" s="257">
        <v>5</v>
      </c>
      <c r="R29" s="257">
        <v>6</v>
      </c>
      <c r="S29" s="257">
        <v>5</v>
      </c>
      <c r="T29" s="253">
        <v>4</v>
      </c>
      <c r="U29" s="253">
        <v>4</v>
      </c>
      <c r="V29" s="253">
        <v>5</v>
      </c>
      <c r="W29" s="265">
        <v>4</v>
      </c>
      <c r="X29" s="257">
        <v>5</v>
      </c>
      <c r="Y29" s="253">
        <v>4</v>
      </c>
      <c r="Z29" s="262">
        <v>2</v>
      </c>
      <c r="AA29" s="243"/>
      <c r="AB29" s="243"/>
      <c r="AC29" s="243"/>
      <c r="AD29" s="243"/>
      <c r="AE29" s="243"/>
      <c r="AF29" s="244"/>
      <c r="AG29" s="201">
        <v>87</v>
      </c>
      <c r="AH29" s="202">
        <v>87</v>
      </c>
    </row>
    <row r="30" spans="1:37" ht="15" customHeight="1" x14ac:dyDescent="0.25">
      <c r="A30" s="467"/>
      <c r="B30" s="470"/>
      <c r="C30" s="473"/>
      <c r="D30" s="28" t="s">
        <v>219</v>
      </c>
      <c r="E30" s="29" t="s">
        <v>35</v>
      </c>
      <c r="F30" s="240">
        <v>3</v>
      </c>
      <c r="G30" s="259">
        <v>5</v>
      </c>
      <c r="H30" s="254">
        <v>4</v>
      </c>
      <c r="I30" s="241">
        <v>3</v>
      </c>
      <c r="J30" s="252">
        <v>2</v>
      </c>
      <c r="K30" s="259">
        <v>5</v>
      </c>
      <c r="L30" s="254">
        <v>4</v>
      </c>
      <c r="M30" s="254">
        <v>4</v>
      </c>
      <c r="N30" s="254">
        <v>4</v>
      </c>
      <c r="O30" s="259">
        <v>7</v>
      </c>
      <c r="P30" s="254">
        <v>4</v>
      </c>
      <c r="Q30" s="259">
        <v>5</v>
      </c>
      <c r="R30" s="254">
        <v>5</v>
      </c>
      <c r="S30" s="241">
        <v>3</v>
      </c>
      <c r="T30" s="254">
        <v>4</v>
      </c>
      <c r="U30" s="241">
        <v>3</v>
      </c>
      <c r="V30" s="254">
        <v>5</v>
      </c>
      <c r="W30" s="260">
        <v>5</v>
      </c>
      <c r="X30" s="254">
        <v>4</v>
      </c>
      <c r="Y30" s="241">
        <v>3</v>
      </c>
      <c r="Z30" s="254">
        <v>4</v>
      </c>
      <c r="AA30" s="245"/>
      <c r="AB30" s="245"/>
      <c r="AC30" s="245"/>
      <c r="AD30" s="245"/>
      <c r="AE30" s="245"/>
      <c r="AF30" s="246"/>
      <c r="AG30" s="203">
        <v>86</v>
      </c>
      <c r="AH30" s="204">
        <v>173</v>
      </c>
    </row>
    <row r="31" spans="1:37" ht="15" customHeight="1" x14ac:dyDescent="0.25">
      <c r="A31" s="467"/>
      <c r="B31" s="470"/>
      <c r="C31" s="473"/>
      <c r="D31" s="28" t="s">
        <v>219</v>
      </c>
      <c r="E31" s="29" t="s">
        <v>36</v>
      </c>
      <c r="F31" s="240">
        <v>3</v>
      </c>
      <c r="G31" s="254">
        <v>4</v>
      </c>
      <c r="H31" s="254">
        <v>4</v>
      </c>
      <c r="I31" s="241">
        <v>3</v>
      </c>
      <c r="J31" s="241">
        <v>3</v>
      </c>
      <c r="K31" s="254">
        <v>4</v>
      </c>
      <c r="L31" s="254">
        <v>4</v>
      </c>
      <c r="M31" s="245"/>
      <c r="N31" s="245"/>
      <c r="O31" s="245"/>
      <c r="P31" s="254">
        <v>4</v>
      </c>
      <c r="Q31" s="254">
        <v>4</v>
      </c>
      <c r="R31" s="259">
        <v>7</v>
      </c>
      <c r="S31" s="241">
        <v>3</v>
      </c>
      <c r="T31" s="259">
        <v>5</v>
      </c>
      <c r="U31" s="254">
        <v>4</v>
      </c>
      <c r="V31" s="254">
        <v>5</v>
      </c>
      <c r="W31" s="255">
        <v>4</v>
      </c>
      <c r="X31" s="259">
        <v>5</v>
      </c>
      <c r="Y31" s="254">
        <v>4</v>
      </c>
      <c r="Z31" s="252">
        <v>2</v>
      </c>
      <c r="AA31" s="245"/>
      <c r="AB31" s="245"/>
      <c r="AC31" s="245"/>
      <c r="AD31" s="245"/>
      <c r="AE31" s="245"/>
      <c r="AF31" s="246"/>
      <c r="AG31" s="203">
        <v>72</v>
      </c>
      <c r="AH31" s="204">
        <v>245</v>
      </c>
    </row>
    <row r="32" spans="1:37" ht="15.75" customHeight="1" thickBot="1" x14ac:dyDescent="0.3">
      <c r="A32" s="467"/>
      <c r="B32" s="470"/>
      <c r="C32" s="473"/>
      <c r="D32" s="28" t="s">
        <v>219</v>
      </c>
      <c r="E32" s="29" t="s">
        <v>37</v>
      </c>
      <c r="F32" s="267">
        <v>5</v>
      </c>
      <c r="G32" s="254">
        <v>4</v>
      </c>
      <c r="H32" s="245"/>
      <c r="I32" s="241">
        <v>3</v>
      </c>
      <c r="J32" s="245"/>
      <c r="K32" s="245"/>
      <c r="L32" s="245"/>
      <c r="M32" s="259">
        <v>5</v>
      </c>
      <c r="N32" s="259">
        <v>5</v>
      </c>
      <c r="O32" s="259">
        <v>6</v>
      </c>
      <c r="P32" s="245"/>
      <c r="Q32" s="259">
        <v>7</v>
      </c>
      <c r="R32" s="254">
        <v>5</v>
      </c>
      <c r="S32" s="245"/>
      <c r="T32" s="245"/>
      <c r="U32" s="245"/>
      <c r="V32" s="245"/>
      <c r="W32" s="266"/>
      <c r="X32" s="245"/>
      <c r="Y32" s="245"/>
      <c r="Z32" s="241">
        <v>3</v>
      </c>
      <c r="AA32" s="245"/>
      <c r="AB32" s="245"/>
      <c r="AC32" s="245"/>
      <c r="AD32" s="245"/>
      <c r="AE32" s="245"/>
      <c r="AF32" s="246"/>
      <c r="AG32" s="203">
        <v>43</v>
      </c>
      <c r="AH32" s="204">
        <v>288</v>
      </c>
    </row>
    <row r="33" spans="1:34" ht="15.75" hidden="1" customHeight="1" thickBot="1" x14ac:dyDescent="0.3">
      <c r="A33" s="468"/>
      <c r="B33" s="471"/>
      <c r="C33" s="474"/>
      <c r="D33" s="30" t="s">
        <v>219</v>
      </c>
      <c r="E33" s="31" t="s">
        <v>38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205">
        <v>0</v>
      </c>
      <c r="AH33" s="206">
        <v>288</v>
      </c>
    </row>
    <row r="34" spans="1:34" ht="15" customHeight="1" x14ac:dyDescent="0.25">
      <c r="A34" s="466">
        <v>6</v>
      </c>
      <c r="B34" s="469">
        <v>6</v>
      </c>
      <c r="C34" s="472" t="s">
        <v>222</v>
      </c>
      <c r="D34" s="26" t="s">
        <v>222</v>
      </c>
      <c r="E34" s="27" t="s">
        <v>34</v>
      </c>
      <c r="F34" s="239">
        <v>3</v>
      </c>
      <c r="G34" s="253">
        <v>4</v>
      </c>
      <c r="H34" s="237">
        <v>3</v>
      </c>
      <c r="I34" s="237">
        <v>3</v>
      </c>
      <c r="J34" s="237">
        <v>3</v>
      </c>
      <c r="K34" s="237">
        <v>3</v>
      </c>
      <c r="L34" s="253">
        <v>4</v>
      </c>
      <c r="M34" s="237">
        <v>3</v>
      </c>
      <c r="N34" s="257">
        <v>5</v>
      </c>
      <c r="O34" s="257">
        <v>6</v>
      </c>
      <c r="P34" s="253">
        <v>4</v>
      </c>
      <c r="Q34" s="257">
        <v>5</v>
      </c>
      <c r="R34" s="257">
        <v>6</v>
      </c>
      <c r="S34" s="257">
        <v>5</v>
      </c>
      <c r="T34" s="253">
        <v>4</v>
      </c>
      <c r="U34" s="237">
        <v>3</v>
      </c>
      <c r="V34" s="253">
        <v>5</v>
      </c>
      <c r="W34" s="265">
        <v>4</v>
      </c>
      <c r="X34" s="257">
        <v>6</v>
      </c>
      <c r="Y34" s="253">
        <v>4</v>
      </c>
      <c r="Z34" s="253">
        <v>4</v>
      </c>
      <c r="AA34" s="243"/>
      <c r="AB34" s="243"/>
      <c r="AC34" s="243"/>
      <c r="AD34" s="243"/>
      <c r="AE34" s="243"/>
      <c r="AF34" s="244"/>
      <c r="AG34" s="201">
        <v>87</v>
      </c>
      <c r="AH34" s="202">
        <v>87</v>
      </c>
    </row>
    <row r="35" spans="1:34" ht="15" customHeight="1" x14ac:dyDescent="0.25">
      <c r="A35" s="467"/>
      <c r="B35" s="470"/>
      <c r="C35" s="473"/>
      <c r="D35" s="28" t="s">
        <v>222</v>
      </c>
      <c r="E35" s="29" t="s">
        <v>35</v>
      </c>
      <c r="F35" s="240">
        <v>3</v>
      </c>
      <c r="G35" s="259">
        <v>5</v>
      </c>
      <c r="H35" s="241">
        <v>3</v>
      </c>
      <c r="I35" s="241">
        <v>3</v>
      </c>
      <c r="J35" s="254">
        <v>4</v>
      </c>
      <c r="K35" s="259">
        <v>5</v>
      </c>
      <c r="L35" s="259">
        <v>5</v>
      </c>
      <c r="M35" s="254">
        <v>4</v>
      </c>
      <c r="N35" s="259">
        <v>5</v>
      </c>
      <c r="O35" s="259">
        <v>6</v>
      </c>
      <c r="P35" s="254">
        <v>4</v>
      </c>
      <c r="Q35" s="259">
        <v>6</v>
      </c>
      <c r="R35" s="259">
        <v>6</v>
      </c>
      <c r="S35" s="259">
        <v>5</v>
      </c>
      <c r="T35" s="259">
        <v>5</v>
      </c>
      <c r="U35" s="259">
        <v>5</v>
      </c>
      <c r="V35" s="259">
        <v>6</v>
      </c>
      <c r="W35" s="260">
        <v>5</v>
      </c>
      <c r="X35" s="254">
        <v>4</v>
      </c>
      <c r="Y35" s="254">
        <v>4</v>
      </c>
      <c r="Z35" s="254">
        <v>4</v>
      </c>
      <c r="AA35" s="245"/>
      <c r="AB35" s="245"/>
      <c r="AC35" s="245"/>
      <c r="AD35" s="245"/>
      <c r="AE35" s="245"/>
      <c r="AF35" s="246"/>
      <c r="AG35" s="203">
        <v>97</v>
      </c>
      <c r="AH35" s="204">
        <v>184</v>
      </c>
    </row>
    <row r="36" spans="1:34" ht="15" customHeight="1" x14ac:dyDescent="0.25">
      <c r="A36" s="467"/>
      <c r="B36" s="470"/>
      <c r="C36" s="473"/>
      <c r="D36" s="28" t="s">
        <v>222</v>
      </c>
      <c r="E36" s="29" t="s">
        <v>36</v>
      </c>
      <c r="F36" s="263">
        <v>4</v>
      </c>
      <c r="G36" s="254">
        <v>4</v>
      </c>
      <c r="H36" s="241">
        <v>3</v>
      </c>
      <c r="I36" s="241">
        <v>3</v>
      </c>
      <c r="J36" s="241">
        <v>3</v>
      </c>
      <c r="K36" s="254">
        <v>4</v>
      </c>
      <c r="L36" s="254">
        <v>4</v>
      </c>
      <c r="M36" s="245"/>
      <c r="N36" s="245"/>
      <c r="O36" s="245"/>
      <c r="P36" s="254">
        <v>4</v>
      </c>
      <c r="Q36" s="254">
        <v>4</v>
      </c>
      <c r="R36" s="254">
        <v>5</v>
      </c>
      <c r="S36" s="241">
        <v>3</v>
      </c>
      <c r="T36" s="254">
        <v>4</v>
      </c>
      <c r="U36" s="241">
        <v>3</v>
      </c>
      <c r="V36" s="254">
        <v>5</v>
      </c>
      <c r="W36" s="255">
        <v>4</v>
      </c>
      <c r="X36" s="241">
        <v>3</v>
      </c>
      <c r="Y36" s="259">
        <v>5</v>
      </c>
      <c r="Z36" s="252">
        <v>2</v>
      </c>
      <c r="AA36" s="245"/>
      <c r="AB36" s="245"/>
      <c r="AC36" s="245"/>
      <c r="AD36" s="245"/>
      <c r="AE36" s="245"/>
      <c r="AF36" s="246"/>
      <c r="AG36" s="203">
        <v>67</v>
      </c>
      <c r="AH36" s="204">
        <v>251</v>
      </c>
    </row>
    <row r="37" spans="1:34" ht="15.75" customHeight="1" thickBot="1" x14ac:dyDescent="0.3">
      <c r="A37" s="467"/>
      <c r="B37" s="470"/>
      <c r="C37" s="473"/>
      <c r="D37" s="28" t="s">
        <v>222</v>
      </c>
      <c r="E37" s="29" t="s">
        <v>37</v>
      </c>
      <c r="F37" s="247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66"/>
      <c r="X37" s="245"/>
      <c r="Y37" s="245"/>
      <c r="Z37" s="245"/>
      <c r="AA37" s="245"/>
      <c r="AB37" s="245"/>
      <c r="AC37" s="245"/>
      <c r="AD37" s="245"/>
      <c r="AE37" s="245"/>
      <c r="AF37" s="246"/>
      <c r="AG37" s="203">
        <v>0</v>
      </c>
      <c r="AH37" s="204">
        <v>251</v>
      </c>
    </row>
    <row r="38" spans="1:34" ht="15.75" hidden="1" customHeight="1" thickBot="1" x14ac:dyDescent="0.3">
      <c r="A38" s="468"/>
      <c r="B38" s="471"/>
      <c r="C38" s="474"/>
      <c r="D38" s="30" t="s">
        <v>222</v>
      </c>
      <c r="E38" s="31" t="s">
        <v>38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205">
        <v>0</v>
      </c>
      <c r="AH38" s="206">
        <v>251</v>
      </c>
    </row>
    <row r="39" spans="1:34" ht="15" customHeight="1" x14ac:dyDescent="0.25">
      <c r="A39" s="466">
        <v>7</v>
      </c>
      <c r="B39" s="469">
        <v>7</v>
      </c>
      <c r="C39" s="472" t="s">
        <v>669</v>
      </c>
      <c r="D39" s="26" t="s">
        <v>669</v>
      </c>
      <c r="E39" s="27" t="s">
        <v>34</v>
      </c>
      <c r="F39" s="256">
        <v>6</v>
      </c>
      <c r="G39" s="253">
        <v>4</v>
      </c>
      <c r="H39" s="253">
        <v>4</v>
      </c>
      <c r="I39" s="257">
        <v>6</v>
      </c>
      <c r="J39" s="237">
        <v>3</v>
      </c>
      <c r="K39" s="253">
        <v>4</v>
      </c>
      <c r="L39" s="253">
        <v>4</v>
      </c>
      <c r="M39" s="253">
        <v>4</v>
      </c>
      <c r="N39" s="253">
        <v>4</v>
      </c>
      <c r="O39" s="257">
        <v>6</v>
      </c>
      <c r="P39" s="257">
        <v>5</v>
      </c>
      <c r="Q39" s="257">
        <v>6</v>
      </c>
      <c r="R39" s="257">
        <v>6</v>
      </c>
      <c r="S39" s="253">
        <v>4</v>
      </c>
      <c r="T39" s="253">
        <v>4</v>
      </c>
      <c r="U39" s="257">
        <v>6</v>
      </c>
      <c r="V39" s="257">
        <v>6</v>
      </c>
      <c r="W39" s="258">
        <v>5</v>
      </c>
      <c r="X39" s="257">
        <v>5</v>
      </c>
      <c r="Y39" s="257">
        <v>5</v>
      </c>
      <c r="Z39" s="253">
        <v>4</v>
      </c>
      <c r="AA39" s="243"/>
      <c r="AB39" s="243"/>
      <c r="AC39" s="243"/>
      <c r="AD39" s="243"/>
      <c r="AE39" s="243"/>
      <c r="AF39" s="244"/>
      <c r="AG39" s="201">
        <v>101</v>
      </c>
      <c r="AH39" s="202">
        <v>101</v>
      </c>
    </row>
    <row r="40" spans="1:34" ht="15" customHeight="1" x14ac:dyDescent="0.25">
      <c r="A40" s="467"/>
      <c r="B40" s="470"/>
      <c r="C40" s="473"/>
      <c r="D40" s="28" t="s">
        <v>669</v>
      </c>
      <c r="E40" s="29" t="s">
        <v>35</v>
      </c>
      <c r="F40" s="267">
        <v>5</v>
      </c>
      <c r="G40" s="254">
        <v>4</v>
      </c>
      <c r="H40" s="254">
        <v>4</v>
      </c>
      <c r="I40" s="254">
        <v>4</v>
      </c>
      <c r="J40" s="259">
        <v>5</v>
      </c>
      <c r="K40" s="259">
        <v>5</v>
      </c>
      <c r="L40" s="254">
        <v>4</v>
      </c>
      <c r="M40" s="241">
        <v>3</v>
      </c>
      <c r="N40" s="254">
        <v>4</v>
      </c>
      <c r="O40" s="259">
        <v>6</v>
      </c>
      <c r="P40" s="254">
        <v>4</v>
      </c>
      <c r="Q40" s="259">
        <v>7</v>
      </c>
      <c r="R40" s="259">
        <v>6</v>
      </c>
      <c r="S40" s="254">
        <v>4</v>
      </c>
      <c r="T40" s="259">
        <v>5</v>
      </c>
      <c r="U40" s="259">
        <v>5</v>
      </c>
      <c r="V40" s="259">
        <v>6</v>
      </c>
      <c r="W40" s="260">
        <v>6</v>
      </c>
      <c r="X40" s="254">
        <v>4</v>
      </c>
      <c r="Y40" s="254">
        <v>4</v>
      </c>
      <c r="Z40" s="259">
        <v>5</v>
      </c>
      <c r="AA40" s="245"/>
      <c r="AB40" s="245"/>
      <c r="AC40" s="245"/>
      <c r="AD40" s="245"/>
      <c r="AE40" s="245"/>
      <c r="AF40" s="246"/>
      <c r="AG40" s="203">
        <v>100</v>
      </c>
      <c r="AH40" s="204">
        <v>201</v>
      </c>
    </row>
    <row r="41" spans="1:34" ht="15" customHeight="1" x14ac:dyDescent="0.25">
      <c r="A41" s="467"/>
      <c r="B41" s="470"/>
      <c r="C41" s="473"/>
      <c r="D41" s="28" t="s">
        <v>669</v>
      </c>
      <c r="E41" s="29" t="s">
        <v>36</v>
      </c>
      <c r="F41" s="263">
        <v>4</v>
      </c>
      <c r="G41" s="259">
        <v>5</v>
      </c>
      <c r="H41" s="241">
        <v>3</v>
      </c>
      <c r="I41" s="254">
        <v>4</v>
      </c>
      <c r="J41" s="241">
        <v>3</v>
      </c>
      <c r="K41" s="254">
        <v>4</v>
      </c>
      <c r="L41" s="259">
        <v>6</v>
      </c>
      <c r="M41" s="245"/>
      <c r="N41" s="245"/>
      <c r="O41" s="245"/>
      <c r="P41" s="254">
        <v>4</v>
      </c>
      <c r="Q41" s="259">
        <v>5</v>
      </c>
      <c r="R41" s="259">
        <v>6</v>
      </c>
      <c r="S41" s="259">
        <v>9</v>
      </c>
      <c r="T41" s="259">
        <v>5</v>
      </c>
      <c r="U41" s="254">
        <v>4</v>
      </c>
      <c r="V41" s="259">
        <v>6</v>
      </c>
      <c r="W41" s="255">
        <v>4</v>
      </c>
      <c r="X41" s="259">
        <v>6</v>
      </c>
      <c r="Y41" s="259">
        <v>5</v>
      </c>
      <c r="Z41" s="254">
        <v>4</v>
      </c>
      <c r="AA41" s="245"/>
      <c r="AB41" s="245"/>
      <c r="AC41" s="245"/>
      <c r="AD41" s="245"/>
      <c r="AE41" s="245"/>
      <c r="AF41" s="246"/>
      <c r="AG41" s="203">
        <v>87</v>
      </c>
      <c r="AH41" s="204">
        <v>288</v>
      </c>
    </row>
    <row r="42" spans="1:34" ht="15.75" customHeight="1" thickBot="1" x14ac:dyDescent="0.3">
      <c r="A42" s="467"/>
      <c r="B42" s="470"/>
      <c r="C42" s="473"/>
      <c r="D42" s="28" t="s">
        <v>669</v>
      </c>
      <c r="E42" s="29" t="s">
        <v>37</v>
      </c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203">
        <v>0</v>
      </c>
      <c r="AH42" s="204">
        <v>288</v>
      </c>
    </row>
    <row r="43" spans="1:34" ht="15.75" hidden="1" customHeight="1" thickBot="1" x14ac:dyDescent="0.3">
      <c r="A43" s="468"/>
      <c r="B43" s="471"/>
      <c r="C43" s="474"/>
      <c r="D43" s="30" t="s">
        <v>669</v>
      </c>
      <c r="E43" s="31" t="s">
        <v>38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205">
        <v>0</v>
      </c>
      <c r="AH43" s="206">
        <v>288</v>
      </c>
    </row>
    <row r="44" spans="1:34" ht="15" customHeight="1" x14ac:dyDescent="0.25">
      <c r="A44" s="466">
        <v>8</v>
      </c>
      <c r="B44" s="469">
        <v>8</v>
      </c>
      <c r="C44" s="472" t="s">
        <v>443</v>
      </c>
      <c r="D44" s="26" t="s">
        <v>443</v>
      </c>
      <c r="E44" s="27" t="s">
        <v>34</v>
      </c>
      <c r="F44" s="264">
        <v>4</v>
      </c>
      <c r="G44" s="257">
        <v>5</v>
      </c>
      <c r="H44" s="237">
        <v>3</v>
      </c>
      <c r="I44" s="253">
        <v>4</v>
      </c>
      <c r="J44" s="253">
        <v>4</v>
      </c>
      <c r="K44" s="257">
        <v>5</v>
      </c>
      <c r="L44" s="257">
        <v>5</v>
      </c>
      <c r="M44" s="253">
        <v>4</v>
      </c>
      <c r="N44" s="257">
        <v>5</v>
      </c>
      <c r="O44" s="257">
        <v>6</v>
      </c>
      <c r="P44" s="257">
        <v>5</v>
      </c>
      <c r="Q44" s="257">
        <v>6</v>
      </c>
      <c r="R44" s="257">
        <v>8</v>
      </c>
      <c r="S44" s="253">
        <v>4</v>
      </c>
      <c r="T44" s="257">
        <v>5</v>
      </c>
      <c r="U44" s="257">
        <v>5</v>
      </c>
      <c r="V44" s="257">
        <v>7</v>
      </c>
      <c r="W44" s="258">
        <v>5</v>
      </c>
      <c r="X44" s="257">
        <v>6</v>
      </c>
      <c r="Y44" s="253">
        <v>4</v>
      </c>
      <c r="Z44" s="257">
        <v>5</v>
      </c>
      <c r="AA44" s="243"/>
      <c r="AB44" s="243"/>
      <c r="AC44" s="243"/>
      <c r="AD44" s="243"/>
      <c r="AE44" s="243"/>
      <c r="AF44" s="244"/>
      <c r="AG44" s="201">
        <v>105</v>
      </c>
      <c r="AH44" s="202">
        <v>105</v>
      </c>
    </row>
    <row r="45" spans="1:34" ht="15" customHeight="1" x14ac:dyDescent="0.25">
      <c r="A45" s="467"/>
      <c r="B45" s="470"/>
      <c r="C45" s="473"/>
      <c r="D45" s="28" t="s">
        <v>443</v>
      </c>
      <c r="E45" s="29" t="s">
        <v>35</v>
      </c>
      <c r="F45" s="263">
        <v>4</v>
      </c>
      <c r="G45" s="259">
        <v>6</v>
      </c>
      <c r="H45" s="254">
        <v>4</v>
      </c>
      <c r="I45" s="254">
        <v>4</v>
      </c>
      <c r="J45" s="259">
        <v>5</v>
      </c>
      <c r="K45" s="259">
        <v>6</v>
      </c>
      <c r="L45" s="259">
        <v>5</v>
      </c>
      <c r="M45" s="259">
        <v>5</v>
      </c>
      <c r="N45" s="259">
        <v>6</v>
      </c>
      <c r="O45" s="259">
        <v>7</v>
      </c>
      <c r="P45" s="259">
        <v>5</v>
      </c>
      <c r="Q45" s="259">
        <v>6</v>
      </c>
      <c r="R45" s="259">
        <v>8</v>
      </c>
      <c r="S45" s="259">
        <v>5</v>
      </c>
      <c r="T45" s="254">
        <v>4</v>
      </c>
      <c r="U45" s="259">
        <v>5</v>
      </c>
      <c r="V45" s="259">
        <v>6</v>
      </c>
      <c r="W45" s="260">
        <v>5</v>
      </c>
      <c r="X45" s="259">
        <v>5</v>
      </c>
      <c r="Y45" s="254">
        <v>4</v>
      </c>
      <c r="Z45" s="259">
        <v>5</v>
      </c>
      <c r="AA45" s="245"/>
      <c r="AB45" s="245"/>
      <c r="AC45" s="245"/>
      <c r="AD45" s="245"/>
      <c r="AE45" s="245"/>
      <c r="AF45" s="246"/>
      <c r="AG45" s="203">
        <v>110</v>
      </c>
      <c r="AH45" s="204">
        <v>215</v>
      </c>
    </row>
    <row r="46" spans="1:34" ht="15" customHeight="1" x14ac:dyDescent="0.25">
      <c r="A46" s="467"/>
      <c r="B46" s="470"/>
      <c r="C46" s="473"/>
      <c r="D46" s="28" t="s">
        <v>443</v>
      </c>
      <c r="E46" s="29" t="s">
        <v>36</v>
      </c>
      <c r="F46" s="267">
        <v>5</v>
      </c>
      <c r="G46" s="254">
        <v>4</v>
      </c>
      <c r="H46" s="254">
        <v>4</v>
      </c>
      <c r="I46" s="259">
        <v>5</v>
      </c>
      <c r="J46" s="241">
        <v>3</v>
      </c>
      <c r="K46" s="254">
        <v>4</v>
      </c>
      <c r="L46" s="254">
        <v>4</v>
      </c>
      <c r="M46" s="245"/>
      <c r="N46" s="245"/>
      <c r="O46" s="245"/>
      <c r="P46" s="254">
        <v>4</v>
      </c>
      <c r="Q46" s="259">
        <v>6</v>
      </c>
      <c r="R46" s="259">
        <v>6</v>
      </c>
      <c r="S46" s="259">
        <v>5</v>
      </c>
      <c r="T46" s="254">
        <v>4</v>
      </c>
      <c r="U46" s="259">
        <v>6</v>
      </c>
      <c r="V46" s="259">
        <v>6</v>
      </c>
      <c r="W46" s="260">
        <v>6</v>
      </c>
      <c r="X46" s="259">
        <v>5</v>
      </c>
      <c r="Y46" s="254">
        <v>4</v>
      </c>
      <c r="Z46" s="254">
        <v>4</v>
      </c>
      <c r="AA46" s="245"/>
      <c r="AB46" s="245"/>
      <c r="AC46" s="245"/>
      <c r="AD46" s="245"/>
      <c r="AE46" s="245"/>
      <c r="AF46" s="246"/>
      <c r="AG46" s="203">
        <v>85</v>
      </c>
      <c r="AH46" s="204">
        <v>300</v>
      </c>
    </row>
    <row r="47" spans="1:34" ht="15.75" customHeight="1" thickBot="1" x14ac:dyDescent="0.3">
      <c r="A47" s="467"/>
      <c r="B47" s="470"/>
      <c r="C47" s="473"/>
      <c r="D47" s="28" t="s">
        <v>443</v>
      </c>
      <c r="E47" s="29" t="s">
        <v>37</v>
      </c>
      <c r="F47" s="247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203">
        <v>0</v>
      </c>
      <c r="AH47" s="204">
        <v>300</v>
      </c>
    </row>
    <row r="48" spans="1:34" ht="15.75" hidden="1" customHeight="1" thickBot="1" x14ac:dyDescent="0.3">
      <c r="A48" s="468"/>
      <c r="B48" s="471"/>
      <c r="C48" s="474"/>
      <c r="D48" s="30" t="s">
        <v>443</v>
      </c>
      <c r="E48" s="31" t="s">
        <v>38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205">
        <v>0</v>
      </c>
      <c r="AH48" s="206">
        <v>300</v>
      </c>
    </row>
    <row r="49" spans="1:34" ht="15" hidden="1" customHeight="1" x14ac:dyDescent="0.25">
      <c r="A49" s="466">
        <v>9</v>
      </c>
      <c r="B49" s="469" t="e">
        <v>#N/A</v>
      </c>
      <c r="C49" s="472" t="e">
        <v>#N/A</v>
      </c>
      <c r="D49" s="26" t="e">
        <v>#N/A</v>
      </c>
      <c r="E49" s="27" t="s">
        <v>34</v>
      </c>
      <c r="F49" s="268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69"/>
      <c r="X49" s="243"/>
      <c r="Y49" s="243"/>
      <c r="Z49" s="243"/>
      <c r="AA49" s="243"/>
      <c r="AB49" s="243"/>
      <c r="AC49" s="243"/>
      <c r="AD49" s="243"/>
      <c r="AE49" s="243"/>
      <c r="AF49" s="244"/>
      <c r="AG49" s="201">
        <v>0</v>
      </c>
      <c r="AH49" s="202">
        <v>0</v>
      </c>
    </row>
    <row r="50" spans="1:34" ht="15" hidden="1" customHeight="1" x14ac:dyDescent="0.25">
      <c r="A50" s="467"/>
      <c r="B50" s="470"/>
      <c r="C50" s="473"/>
      <c r="D50" s="28" t="e">
        <v>#N/A</v>
      </c>
      <c r="E50" s="29" t="s">
        <v>35</v>
      </c>
      <c r="F50" s="247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66"/>
      <c r="X50" s="245"/>
      <c r="Y50" s="245"/>
      <c r="Z50" s="245"/>
      <c r="AA50" s="245"/>
      <c r="AB50" s="245"/>
      <c r="AC50" s="245"/>
      <c r="AD50" s="245"/>
      <c r="AE50" s="245"/>
      <c r="AF50" s="246"/>
      <c r="AG50" s="203">
        <v>0</v>
      </c>
      <c r="AH50" s="204">
        <v>0</v>
      </c>
    </row>
    <row r="51" spans="1:34" ht="15" hidden="1" customHeight="1" x14ac:dyDescent="0.25">
      <c r="A51" s="467"/>
      <c r="B51" s="470"/>
      <c r="C51" s="473"/>
      <c r="D51" s="28" t="e">
        <v>#N/A</v>
      </c>
      <c r="E51" s="29" t="s">
        <v>36</v>
      </c>
      <c r="F51" s="247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66"/>
      <c r="X51" s="245"/>
      <c r="Y51" s="245"/>
      <c r="Z51" s="245"/>
      <c r="AA51" s="245"/>
      <c r="AB51" s="245"/>
      <c r="AC51" s="245"/>
      <c r="AD51" s="245"/>
      <c r="AE51" s="245"/>
      <c r="AF51" s="246"/>
      <c r="AG51" s="203">
        <v>0</v>
      </c>
      <c r="AH51" s="204">
        <v>0</v>
      </c>
    </row>
    <row r="52" spans="1:34" ht="15.75" hidden="1" customHeight="1" thickBot="1" x14ac:dyDescent="0.3">
      <c r="A52" s="467"/>
      <c r="B52" s="470"/>
      <c r="C52" s="473"/>
      <c r="D52" s="28" t="e">
        <v>#N/A</v>
      </c>
      <c r="E52" s="29" t="s">
        <v>37</v>
      </c>
      <c r="F52" s="24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203">
        <v>0</v>
      </c>
      <c r="AH52" s="204">
        <v>0</v>
      </c>
    </row>
    <row r="53" spans="1:34" ht="15.75" hidden="1" customHeight="1" thickBot="1" x14ac:dyDescent="0.3">
      <c r="A53" s="468"/>
      <c r="B53" s="471"/>
      <c r="C53" s="474"/>
      <c r="D53" s="30" t="e">
        <v>#N/A</v>
      </c>
      <c r="E53" s="31" t="s">
        <v>38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205">
        <v>0</v>
      </c>
      <c r="AH53" s="206">
        <v>0</v>
      </c>
    </row>
    <row r="54" spans="1:34" ht="15" hidden="1" customHeight="1" x14ac:dyDescent="0.25">
      <c r="A54" s="466">
        <v>10</v>
      </c>
      <c r="B54" s="469" t="e">
        <v>#N/A</v>
      </c>
      <c r="C54" s="472" t="e">
        <v>#N/A</v>
      </c>
      <c r="D54" s="26" t="e">
        <v>#N/A</v>
      </c>
      <c r="E54" s="27" t="s">
        <v>34</v>
      </c>
      <c r="F54" s="268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69"/>
      <c r="X54" s="243"/>
      <c r="Y54" s="243"/>
      <c r="Z54" s="243"/>
      <c r="AA54" s="243"/>
      <c r="AB54" s="243"/>
      <c r="AC54" s="243"/>
      <c r="AD54" s="243"/>
      <c r="AE54" s="243"/>
      <c r="AF54" s="244"/>
      <c r="AG54" s="201">
        <v>0</v>
      </c>
      <c r="AH54" s="202">
        <v>0</v>
      </c>
    </row>
    <row r="55" spans="1:34" ht="15" hidden="1" customHeight="1" x14ac:dyDescent="0.25">
      <c r="A55" s="467"/>
      <c r="B55" s="470"/>
      <c r="C55" s="473"/>
      <c r="D55" s="28" t="e">
        <v>#N/A</v>
      </c>
      <c r="E55" s="29" t="s">
        <v>35</v>
      </c>
      <c r="F55" s="247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66"/>
      <c r="X55" s="245"/>
      <c r="Y55" s="245"/>
      <c r="Z55" s="245"/>
      <c r="AA55" s="245"/>
      <c r="AB55" s="245"/>
      <c r="AC55" s="245"/>
      <c r="AD55" s="245"/>
      <c r="AE55" s="245"/>
      <c r="AF55" s="246"/>
      <c r="AG55" s="203">
        <v>0</v>
      </c>
      <c r="AH55" s="204">
        <v>0</v>
      </c>
    </row>
    <row r="56" spans="1:34" ht="15" hidden="1" customHeight="1" x14ac:dyDescent="0.25">
      <c r="A56" s="467"/>
      <c r="B56" s="470"/>
      <c r="C56" s="473"/>
      <c r="D56" s="28" t="e">
        <v>#N/A</v>
      </c>
      <c r="E56" s="29" t="s">
        <v>36</v>
      </c>
      <c r="F56" s="247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66"/>
      <c r="X56" s="245"/>
      <c r="Y56" s="245"/>
      <c r="Z56" s="245"/>
      <c r="AA56" s="245"/>
      <c r="AB56" s="245"/>
      <c r="AC56" s="245"/>
      <c r="AD56" s="245"/>
      <c r="AE56" s="245"/>
      <c r="AF56" s="246"/>
      <c r="AG56" s="203">
        <v>0</v>
      </c>
      <c r="AH56" s="204">
        <v>0</v>
      </c>
    </row>
    <row r="57" spans="1:34" ht="15.75" hidden="1" customHeight="1" thickBot="1" x14ac:dyDescent="0.3">
      <c r="A57" s="467"/>
      <c r="B57" s="470"/>
      <c r="C57" s="473"/>
      <c r="D57" s="28" t="e">
        <v>#N/A</v>
      </c>
      <c r="E57" s="29" t="s">
        <v>37</v>
      </c>
      <c r="F57" s="247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203">
        <v>0</v>
      </c>
      <c r="AH57" s="204">
        <v>0</v>
      </c>
    </row>
    <row r="58" spans="1:34" ht="15.75" hidden="1" customHeight="1" thickBot="1" x14ac:dyDescent="0.3">
      <c r="A58" s="468"/>
      <c r="B58" s="471"/>
      <c r="C58" s="474"/>
      <c r="D58" s="30" t="e">
        <v>#N/A</v>
      </c>
      <c r="E58" s="31" t="s">
        <v>38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205">
        <v>0</v>
      </c>
      <c r="AH58" s="206">
        <v>0</v>
      </c>
    </row>
    <row r="59" spans="1:34" ht="15" hidden="1" customHeight="1" x14ac:dyDescent="0.25">
      <c r="A59" s="466">
        <v>11</v>
      </c>
      <c r="B59" s="469" t="e">
        <v>#N/A</v>
      </c>
      <c r="C59" s="472" t="e">
        <v>#N/A</v>
      </c>
      <c r="D59" s="26" t="e">
        <v>#N/A</v>
      </c>
      <c r="E59" s="27" t="s">
        <v>34</v>
      </c>
      <c r="F59" s="268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69"/>
      <c r="X59" s="243"/>
      <c r="Y59" s="243"/>
      <c r="Z59" s="243"/>
      <c r="AA59" s="243"/>
      <c r="AB59" s="243"/>
      <c r="AC59" s="243"/>
      <c r="AD59" s="243"/>
      <c r="AE59" s="243"/>
      <c r="AF59" s="244"/>
      <c r="AG59" s="201">
        <v>0</v>
      </c>
      <c r="AH59" s="202">
        <v>0</v>
      </c>
    </row>
    <row r="60" spans="1:34" ht="15" hidden="1" customHeight="1" x14ac:dyDescent="0.25">
      <c r="A60" s="467"/>
      <c r="B60" s="470"/>
      <c r="C60" s="473"/>
      <c r="D60" s="28" t="e">
        <v>#N/A</v>
      </c>
      <c r="E60" s="29" t="s">
        <v>35</v>
      </c>
      <c r="F60" s="247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66"/>
      <c r="X60" s="245"/>
      <c r="Y60" s="245"/>
      <c r="Z60" s="245"/>
      <c r="AA60" s="245"/>
      <c r="AB60" s="245"/>
      <c r="AC60" s="245"/>
      <c r="AD60" s="245"/>
      <c r="AE60" s="245"/>
      <c r="AF60" s="246"/>
      <c r="AG60" s="203">
        <v>0</v>
      </c>
      <c r="AH60" s="204">
        <v>0</v>
      </c>
    </row>
    <row r="61" spans="1:34" ht="15" hidden="1" customHeight="1" x14ac:dyDescent="0.25">
      <c r="A61" s="467"/>
      <c r="B61" s="470"/>
      <c r="C61" s="473"/>
      <c r="D61" s="28" t="e">
        <v>#N/A</v>
      </c>
      <c r="E61" s="29" t="s">
        <v>36</v>
      </c>
      <c r="F61" s="247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66"/>
      <c r="X61" s="245"/>
      <c r="Y61" s="245"/>
      <c r="Z61" s="245"/>
      <c r="AA61" s="245"/>
      <c r="AB61" s="245"/>
      <c r="AC61" s="245"/>
      <c r="AD61" s="245"/>
      <c r="AE61" s="245"/>
      <c r="AF61" s="246"/>
      <c r="AG61" s="203">
        <v>0</v>
      </c>
      <c r="AH61" s="204">
        <v>0</v>
      </c>
    </row>
    <row r="62" spans="1:34" ht="15.75" hidden="1" customHeight="1" thickBot="1" x14ac:dyDescent="0.3">
      <c r="A62" s="467"/>
      <c r="B62" s="470"/>
      <c r="C62" s="473"/>
      <c r="D62" s="28" t="e">
        <v>#N/A</v>
      </c>
      <c r="E62" s="29" t="s">
        <v>37</v>
      </c>
      <c r="F62" s="24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203">
        <v>0</v>
      </c>
      <c r="AH62" s="204">
        <v>0</v>
      </c>
    </row>
    <row r="63" spans="1:34" ht="15.75" hidden="1" customHeight="1" thickBot="1" x14ac:dyDescent="0.3">
      <c r="A63" s="468"/>
      <c r="B63" s="471"/>
      <c r="C63" s="474"/>
      <c r="D63" s="30" t="e">
        <v>#N/A</v>
      </c>
      <c r="E63" s="31" t="s">
        <v>38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205">
        <v>0</v>
      </c>
      <c r="AH63" s="206">
        <v>0</v>
      </c>
    </row>
    <row r="64" spans="1:34" ht="15" hidden="1" customHeight="1" x14ac:dyDescent="0.25">
      <c r="A64" s="466">
        <v>12</v>
      </c>
      <c r="B64" s="469" t="e">
        <v>#N/A</v>
      </c>
      <c r="C64" s="472" t="e">
        <v>#N/A</v>
      </c>
      <c r="D64" s="26" t="e">
        <v>#N/A</v>
      </c>
      <c r="E64" s="27" t="s">
        <v>34</v>
      </c>
      <c r="F64" s="268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69"/>
      <c r="X64" s="243"/>
      <c r="Y64" s="243"/>
      <c r="Z64" s="243"/>
      <c r="AA64" s="243"/>
      <c r="AB64" s="243"/>
      <c r="AC64" s="243"/>
      <c r="AD64" s="243"/>
      <c r="AE64" s="243"/>
      <c r="AF64" s="244"/>
      <c r="AG64" s="201">
        <v>0</v>
      </c>
      <c r="AH64" s="202">
        <v>0</v>
      </c>
    </row>
    <row r="65" spans="1:34" ht="15" hidden="1" customHeight="1" x14ac:dyDescent="0.25">
      <c r="A65" s="467"/>
      <c r="B65" s="470"/>
      <c r="C65" s="473"/>
      <c r="D65" s="28" t="e">
        <v>#N/A</v>
      </c>
      <c r="E65" s="29" t="s">
        <v>35</v>
      </c>
      <c r="F65" s="247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66"/>
      <c r="X65" s="245"/>
      <c r="Y65" s="245"/>
      <c r="Z65" s="245"/>
      <c r="AA65" s="245"/>
      <c r="AB65" s="245"/>
      <c r="AC65" s="245"/>
      <c r="AD65" s="245"/>
      <c r="AE65" s="245"/>
      <c r="AF65" s="246"/>
      <c r="AG65" s="203">
        <v>0</v>
      </c>
      <c r="AH65" s="204">
        <v>0</v>
      </c>
    </row>
    <row r="66" spans="1:34" ht="15" hidden="1" customHeight="1" x14ac:dyDescent="0.25">
      <c r="A66" s="467"/>
      <c r="B66" s="470"/>
      <c r="C66" s="473"/>
      <c r="D66" s="28" t="e">
        <v>#N/A</v>
      </c>
      <c r="E66" s="29" t="s">
        <v>36</v>
      </c>
      <c r="F66" s="247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66"/>
      <c r="X66" s="245"/>
      <c r="Y66" s="245"/>
      <c r="Z66" s="245"/>
      <c r="AA66" s="245"/>
      <c r="AB66" s="245"/>
      <c r="AC66" s="245"/>
      <c r="AD66" s="245"/>
      <c r="AE66" s="245"/>
      <c r="AF66" s="246"/>
      <c r="AG66" s="203">
        <v>0</v>
      </c>
      <c r="AH66" s="204">
        <v>0</v>
      </c>
    </row>
    <row r="67" spans="1:34" ht="15.75" hidden="1" customHeight="1" thickBot="1" x14ac:dyDescent="0.3">
      <c r="A67" s="467"/>
      <c r="B67" s="470"/>
      <c r="C67" s="473"/>
      <c r="D67" s="28" t="e">
        <v>#N/A</v>
      </c>
      <c r="E67" s="29" t="s">
        <v>37</v>
      </c>
      <c r="F67" s="247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203">
        <v>0</v>
      </c>
      <c r="AH67" s="204">
        <v>0</v>
      </c>
    </row>
    <row r="68" spans="1:34" ht="15.75" hidden="1" customHeight="1" thickBot="1" x14ac:dyDescent="0.3">
      <c r="A68" s="468"/>
      <c r="B68" s="471"/>
      <c r="C68" s="474"/>
      <c r="D68" s="30" t="e">
        <v>#N/A</v>
      </c>
      <c r="E68" s="31" t="s">
        <v>38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205">
        <v>0</v>
      </c>
      <c r="AH68" s="206">
        <v>0</v>
      </c>
    </row>
    <row r="69" spans="1:34" ht="15" hidden="1" customHeight="1" x14ac:dyDescent="0.25">
      <c r="A69" s="466">
        <v>13</v>
      </c>
      <c r="B69" s="469" t="e">
        <v>#N/A</v>
      </c>
      <c r="C69" s="472" t="e">
        <v>#N/A</v>
      </c>
      <c r="D69" s="26" t="e">
        <v>#N/A</v>
      </c>
      <c r="E69" s="27" t="s">
        <v>34</v>
      </c>
      <c r="F69" s="268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69"/>
      <c r="X69" s="243"/>
      <c r="Y69" s="243"/>
      <c r="Z69" s="243"/>
      <c r="AA69" s="243"/>
      <c r="AB69" s="243"/>
      <c r="AC69" s="243"/>
      <c r="AD69" s="243"/>
      <c r="AE69" s="243"/>
      <c r="AF69" s="244"/>
      <c r="AG69" s="201">
        <v>0</v>
      </c>
      <c r="AH69" s="202">
        <v>0</v>
      </c>
    </row>
    <row r="70" spans="1:34" ht="15" hidden="1" customHeight="1" x14ac:dyDescent="0.25">
      <c r="A70" s="467"/>
      <c r="B70" s="470"/>
      <c r="C70" s="473"/>
      <c r="D70" s="28" t="e">
        <v>#N/A</v>
      </c>
      <c r="E70" s="29" t="s">
        <v>35</v>
      </c>
      <c r="F70" s="247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66"/>
      <c r="X70" s="245"/>
      <c r="Y70" s="245"/>
      <c r="Z70" s="245"/>
      <c r="AA70" s="245"/>
      <c r="AB70" s="245"/>
      <c r="AC70" s="245"/>
      <c r="AD70" s="245"/>
      <c r="AE70" s="245"/>
      <c r="AF70" s="246"/>
      <c r="AG70" s="203">
        <v>0</v>
      </c>
      <c r="AH70" s="204">
        <v>0</v>
      </c>
    </row>
    <row r="71" spans="1:34" ht="15" hidden="1" customHeight="1" x14ac:dyDescent="0.25">
      <c r="A71" s="467"/>
      <c r="B71" s="470"/>
      <c r="C71" s="473"/>
      <c r="D71" s="28" t="e">
        <v>#N/A</v>
      </c>
      <c r="E71" s="29" t="s">
        <v>36</v>
      </c>
      <c r="F71" s="247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66"/>
      <c r="X71" s="245"/>
      <c r="Y71" s="245"/>
      <c r="Z71" s="245"/>
      <c r="AA71" s="245"/>
      <c r="AB71" s="245"/>
      <c r="AC71" s="245"/>
      <c r="AD71" s="245"/>
      <c r="AE71" s="245"/>
      <c r="AF71" s="246"/>
      <c r="AG71" s="203">
        <v>0</v>
      </c>
      <c r="AH71" s="204">
        <v>0</v>
      </c>
    </row>
    <row r="72" spans="1:34" ht="15.75" hidden="1" customHeight="1" thickBot="1" x14ac:dyDescent="0.3">
      <c r="A72" s="467"/>
      <c r="B72" s="470"/>
      <c r="C72" s="473"/>
      <c r="D72" s="28" t="e">
        <v>#N/A</v>
      </c>
      <c r="E72" s="29" t="s">
        <v>37</v>
      </c>
      <c r="F72" s="247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203">
        <v>0</v>
      </c>
      <c r="AH72" s="204">
        <v>0</v>
      </c>
    </row>
    <row r="73" spans="1:34" ht="15.75" hidden="1" customHeight="1" thickBot="1" x14ac:dyDescent="0.3">
      <c r="A73" s="468"/>
      <c r="B73" s="471"/>
      <c r="C73" s="474"/>
      <c r="D73" s="30" t="e">
        <v>#N/A</v>
      </c>
      <c r="E73" s="31" t="s">
        <v>38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205">
        <v>0</v>
      </c>
      <c r="AH73" s="206">
        <v>0</v>
      </c>
    </row>
    <row r="74" spans="1:34" ht="15" hidden="1" customHeight="1" x14ac:dyDescent="0.25">
      <c r="A74" s="466">
        <v>14</v>
      </c>
      <c r="B74" s="469" t="e">
        <v>#N/A</v>
      </c>
      <c r="C74" s="472" t="e">
        <v>#N/A</v>
      </c>
      <c r="D74" s="26" t="e">
        <v>#N/A</v>
      </c>
      <c r="E74" s="27" t="s">
        <v>34</v>
      </c>
      <c r="F74" s="268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69"/>
      <c r="X74" s="243"/>
      <c r="Y74" s="243"/>
      <c r="Z74" s="243"/>
      <c r="AA74" s="243"/>
      <c r="AB74" s="243"/>
      <c r="AC74" s="243"/>
      <c r="AD74" s="243"/>
      <c r="AE74" s="243"/>
      <c r="AF74" s="244"/>
      <c r="AG74" s="201">
        <v>0</v>
      </c>
      <c r="AH74" s="202">
        <v>0</v>
      </c>
    </row>
    <row r="75" spans="1:34" ht="15" hidden="1" customHeight="1" x14ac:dyDescent="0.25">
      <c r="A75" s="467"/>
      <c r="B75" s="470"/>
      <c r="C75" s="473"/>
      <c r="D75" s="28" t="e">
        <v>#N/A</v>
      </c>
      <c r="E75" s="29" t="s">
        <v>35</v>
      </c>
      <c r="F75" s="247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66"/>
      <c r="X75" s="245"/>
      <c r="Y75" s="245"/>
      <c r="Z75" s="245"/>
      <c r="AA75" s="245"/>
      <c r="AB75" s="245"/>
      <c r="AC75" s="245"/>
      <c r="AD75" s="245"/>
      <c r="AE75" s="245"/>
      <c r="AF75" s="246"/>
      <c r="AG75" s="203">
        <v>0</v>
      </c>
      <c r="AH75" s="204">
        <v>0</v>
      </c>
    </row>
    <row r="76" spans="1:34" ht="15" hidden="1" customHeight="1" x14ac:dyDescent="0.25">
      <c r="A76" s="467"/>
      <c r="B76" s="470"/>
      <c r="C76" s="473"/>
      <c r="D76" s="28" t="e">
        <v>#N/A</v>
      </c>
      <c r="E76" s="29" t="s">
        <v>36</v>
      </c>
      <c r="F76" s="247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66"/>
      <c r="X76" s="245"/>
      <c r="Y76" s="245"/>
      <c r="Z76" s="245"/>
      <c r="AA76" s="245"/>
      <c r="AB76" s="245"/>
      <c r="AC76" s="245"/>
      <c r="AD76" s="245"/>
      <c r="AE76" s="245"/>
      <c r="AF76" s="246"/>
      <c r="AG76" s="203">
        <v>0</v>
      </c>
      <c r="AH76" s="204">
        <v>0</v>
      </c>
    </row>
    <row r="77" spans="1:34" ht="15.75" hidden="1" customHeight="1" thickBot="1" x14ac:dyDescent="0.3">
      <c r="A77" s="467"/>
      <c r="B77" s="470"/>
      <c r="C77" s="473"/>
      <c r="D77" s="28" t="e">
        <v>#N/A</v>
      </c>
      <c r="E77" s="29" t="s">
        <v>37</v>
      </c>
      <c r="F77" s="247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203">
        <v>0</v>
      </c>
      <c r="AH77" s="204">
        <v>0</v>
      </c>
    </row>
    <row r="78" spans="1:34" ht="15.75" hidden="1" customHeight="1" thickBot="1" x14ac:dyDescent="0.3">
      <c r="A78" s="468"/>
      <c r="B78" s="471"/>
      <c r="C78" s="474"/>
      <c r="D78" s="30" t="e">
        <v>#N/A</v>
      </c>
      <c r="E78" s="31" t="s">
        <v>38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205">
        <v>0</v>
      </c>
      <c r="AH78" s="206">
        <v>0</v>
      </c>
    </row>
    <row r="79" spans="1:34" ht="15" hidden="1" customHeight="1" x14ac:dyDescent="0.25">
      <c r="A79" s="466">
        <v>15</v>
      </c>
      <c r="B79" s="469" t="e">
        <v>#N/A</v>
      </c>
      <c r="C79" s="472" t="e">
        <v>#N/A</v>
      </c>
      <c r="D79" s="26" t="e">
        <v>#N/A</v>
      </c>
      <c r="E79" s="27" t="s">
        <v>34</v>
      </c>
      <c r="F79" s="268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69"/>
      <c r="X79" s="243"/>
      <c r="Y79" s="243"/>
      <c r="Z79" s="243"/>
      <c r="AA79" s="243"/>
      <c r="AB79" s="243"/>
      <c r="AC79" s="243"/>
      <c r="AD79" s="243"/>
      <c r="AE79" s="243"/>
      <c r="AF79" s="244"/>
      <c r="AG79" s="201">
        <v>0</v>
      </c>
      <c r="AH79" s="202">
        <v>0</v>
      </c>
    </row>
    <row r="80" spans="1:34" ht="15" hidden="1" customHeight="1" x14ac:dyDescent="0.25">
      <c r="A80" s="467"/>
      <c r="B80" s="470"/>
      <c r="C80" s="473"/>
      <c r="D80" s="28" t="e">
        <v>#N/A</v>
      </c>
      <c r="E80" s="29" t="s">
        <v>35</v>
      </c>
      <c r="F80" s="247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66"/>
      <c r="X80" s="245"/>
      <c r="Y80" s="245"/>
      <c r="Z80" s="245"/>
      <c r="AA80" s="245"/>
      <c r="AB80" s="245"/>
      <c r="AC80" s="245"/>
      <c r="AD80" s="245"/>
      <c r="AE80" s="245"/>
      <c r="AF80" s="246"/>
      <c r="AG80" s="203">
        <v>0</v>
      </c>
      <c r="AH80" s="204">
        <v>0</v>
      </c>
    </row>
    <row r="81" spans="1:34" ht="15" hidden="1" customHeight="1" x14ac:dyDescent="0.25">
      <c r="A81" s="467"/>
      <c r="B81" s="470"/>
      <c r="C81" s="473"/>
      <c r="D81" s="28" t="e">
        <v>#N/A</v>
      </c>
      <c r="E81" s="29" t="s">
        <v>36</v>
      </c>
      <c r="F81" s="247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66"/>
      <c r="X81" s="245"/>
      <c r="Y81" s="245"/>
      <c r="Z81" s="245"/>
      <c r="AA81" s="245"/>
      <c r="AB81" s="245"/>
      <c r="AC81" s="245"/>
      <c r="AD81" s="245"/>
      <c r="AE81" s="245"/>
      <c r="AF81" s="246"/>
      <c r="AG81" s="203">
        <v>0</v>
      </c>
      <c r="AH81" s="204">
        <v>0</v>
      </c>
    </row>
    <row r="82" spans="1:34" ht="15.75" hidden="1" customHeight="1" thickBot="1" x14ac:dyDescent="0.3">
      <c r="A82" s="467"/>
      <c r="B82" s="470"/>
      <c r="C82" s="473"/>
      <c r="D82" s="28" t="e">
        <v>#N/A</v>
      </c>
      <c r="E82" s="29" t="s">
        <v>37</v>
      </c>
      <c r="F82" s="24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203">
        <v>0</v>
      </c>
      <c r="AH82" s="204">
        <v>0</v>
      </c>
    </row>
    <row r="83" spans="1:34" ht="15.75" hidden="1" customHeight="1" thickBot="1" x14ac:dyDescent="0.3">
      <c r="A83" s="468"/>
      <c r="B83" s="471"/>
      <c r="C83" s="474"/>
      <c r="D83" s="30" t="e">
        <v>#N/A</v>
      </c>
      <c r="E83" s="31" t="s">
        <v>38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205">
        <v>0</v>
      </c>
      <c r="AH83" s="206">
        <v>0</v>
      </c>
    </row>
    <row r="84" spans="1:34" ht="15" hidden="1" customHeight="1" x14ac:dyDescent="0.25">
      <c r="A84" s="466">
        <v>16</v>
      </c>
      <c r="B84" s="469" t="e">
        <v>#N/A</v>
      </c>
      <c r="C84" s="472" t="e">
        <v>#N/A</v>
      </c>
      <c r="D84" s="26" t="e">
        <v>#N/A</v>
      </c>
      <c r="E84" s="27" t="s">
        <v>34</v>
      </c>
      <c r="F84" s="268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69"/>
      <c r="X84" s="243"/>
      <c r="Y84" s="243"/>
      <c r="Z84" s="243"/>
      <c r="AA84" s="243"/>
      <c r="AB84" s="243"/>
      <c r="AC84" s="243"/>
      <c r="AD84" s="243"/>
      <c r="AE84" s="243"/>
      <c r="AF84" s="244"/>
      <c r="AG84" s="201">
        <v>0</v>
      </c>
      <c r="AH84" s="202">
        <v>0</v>
      </c>
    </row>
    <row r="85" spans="1:34" ht="15" hidden="1" customHeight="1" x14ac:dyDescent="0.25">
      <c r="A85" s="467"/>
      <c r="B85" s="470"/>
      <c r="C85" s="473"/>
      <c r="D85" s="28" t="e">
        <v>#N/A</v>
      </c>
      <c r="E85" s="29" t="s">
        <v>35</v>
      </c>
      <c r="F85" s="247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66"/>
      <c r="X85" s="245"/>
      <c r="Y85" s="245"/>
      <c r="Z85" s="245"/>
      <c r="AA85" s="245"/>
      <c r="AB85" s="245"/>
      <c r="AC85" s="245"/>
      <c r="AD85" s="245"/>
      <c r="AE85" s="245"/>
      <c r="AF85" s="246"/>
      <c r="AG85" s="203">
        <v>0</v>
      </c>
      <c r="AH85" s="204">
        <v>0</v>
      </c>
    </row>
    <row r="86" spans="1:34" ht="15" hidden="1" customHeight="1" x14ac:dyDescent="0.25">
      <c r="A86" s="467"/>
      <c r="B86" s="470"/>
      <c r="C86" s="473"/>
      <c r="D86" s="28" t="e">
        <v>#N/A</v>
      </c>
      <c r="E86" s="29" t="s">
        <v>36</v>
      </c>
      <c r="F86" s="247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66"/>
      <c r="X86" s="245"/>
      <c r="Y86" s="245"/>
      <c r="Z86" s="245"/>
      <c r="AA86" s="245"/>
      <c r="AB86" s="245"/>
      <c r="AC86" s="245"/>
      <c r="AD86" s="245"/>
      <c r="AE86" s="245"/>
      <c r="AF86" s="246"/>
      <c r="AG86" s="203">
        <v>0</v>
      </c>
      <c r="AH86" s="204">
        <v>0</v>
      </c>
    </row>
    <row r="87" spans="1:34" ht="15.75" hidden="1" customHeight="1" thickBot="1" x14ac:dyDescent="0.3">
      <c r="A87" s="467"/>
      <c r="B87" s="470"/>
      <c r="C87" s="473"/>
      <c r="D87" s="28" t="e">
        <v>#N/A</v>
      </c>
      <c r="E87" s="29" t="s">
        <v>37</v>
      </c>
      <c r="F87" s="247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203">
        <v>0</v>
      </c>
      <c r="AH87" s="204">
        <v>0</v>
      </c>
    </row>
    <row r="88" spans="1:34" ht="15.75" hidden="1" customHeight="1" thickBot="1" x14ac:dyDescent="0.3">
      <c r="A88" s="468"/>
      <c r="B88" s="471"/>
      <c r="C88" s="474"/>
      <c r="D88" s="30" t="e">
        <v>#N/A</v>
      </c>
      <c r="E88" s="31" t="s">
        <v>38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205">
        <v>0</v>
      </c>
      <c r="AH88" s="206">
        <v>0</v>
      </c>
    </row>
    <row r="89" spans="1:34" ht="15" hidden="1" customHeight="1" x14ac:dyDescent="0.25">
      <c r="A89" s="466">
        <v>17</v>
      </c>
      <c r="B89" s="469" t="e">
        <v>#N/A</v>
      </c>
      <c r="C89" s="472" t="e">
        <v>#N/A</v>
      </c>
      <c r="D89" s="26" t="e">
        <v>#N/A</v>
      </c>
      <c r="E89" s="27" t="s">
        <v>34</v>
      </c>
      <c r="F89" s="268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69"/>
      <c r="X89" s="243"/>
      <c r="Y89" s="243"/>
      <c r="Z89" s="243"/>
      <c r="AA89" s="243"/>
      <c r="AB89" s="243"/>
      <c r="AC89" s="243"/>
      <c r="AD89" s="243"/>
      <c r="AE89" s="243"/>
      <c r="AF89" s="244"/>
      <c r="AG89" s="201">
        <v>0</v>
      </c>
      <c r="AH89" s="202">
        <v>0</v>
      </c>
    </row>
    <row r="90" spans="1:34" ht="15" hidden="1" customHeight="1" x14ac:dyDescent="0.25">
      <c r="A90" s="467"/>
      <c r="B90" s="470"/>
      <c r="C90" s="473"/>
      <c r="D90" s="28" t="e">
        <v>#N/A</v>
      </c>
      <c r="E90" s="29" t="s">
        <v>35</v>
      </c>
      <c r="F90" s="247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66"/>
      <c r="X90" s="245"/>
      <c r="Y90" s="245"/>
      <c r="Z90" s="245"/>
      <c r="AA90" s="245"/>
      <c r="AB90" s="245"/>
      <c r="AC90" s="245"/>
      <c r="AD90" s="245"/>
      <c r="AE90" s="245"/>
      <c r="AF90" s="246"/>
      <c r="AG90" s="203">
        <v>0</v>
      </c>
      <c r="AH90" s="204">
        <v>0</v>
      </c>
    </row>
    <row r="91" spans="1:34" ht="15" hidden="1" customHeight="1" x14ac:dyDescent="0.25">
      <c r="A91" s="467"/>
      <c r="B91" s="470"/>
      <c r="C91" s="473"/>
      <c r="D91" s="28" t="e">
        <v>#N/A</v>
      </c>
      <c r="E91" s="29" t="s">
        <v>36</v>
      </c>
      <c r="F91" s="247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66"/>
      <c r="X91" s="245"/>
      <c r="Y91" s="245"/>
      <c r="Z91" s="245"/>
      <c r="AA91" s="245"/>
      <c r="AB91" s="245"/>
      <c r="AC91" s="245"/>
      <c r="AD91" s="245"/>
      <c r="AE91" s="245"/>
      <c r="AF91" s="246"/>
      <c r="AG91" s="203">
        <v>0</v>
      </c>
      <c r="AH91" s="204">
        <v>0</v>
      </c>
    </row>
    <row r="92" spans="1:34" ht="15.75" hidden="1" customHeight="1" thickBot="1" x14ac:dyDescent="0.3">
      <c r="A92" s="467"/>
      <c r="B92" s="470"/>
      <c r="C92" s="473"/>
      <c r="D92" s="28" t="e">
        <v>#N/A</v>
      </c>
      <c r="E92" s="29" t="s">
        <v>37</v>
      </c>
      <c r="F92" s="247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203">
        <v>0</v>
      </c>
      <c r="AH92" s="204">
        <v>0</v>
      </c>
    </row>
    <row r="93" spans="1:34" ht="15.75" hidden="1" customHeight="1" thickBot="1" x14ac:dyDescent="0.3">
      <c r="A93" s="468"/>
      <c r="B93" s="471"/>
      <c r="C93" s="474"/>
      <c r="D93" s="30" t="e">
        <v>#N/A</v>
      </c>
      <c r="E93" s="31" t="s">
        <v>38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205">
        <v>0</v>
      </c>
      <c r="AH93" s="206">
        <v>0</v>
      </c>
    </row>
    <row r="94" spans="1:34" ht="15" hidden="1" customHeight="1" x14ac:dyDescent="0.25">
      <c r="A94" s="466">
        <v>18</v>
      </c>
      <c r="B94" s="469" t="e">
        <v>#N/A</v>
      </c>
      <c r="C94" s="472" t="e">
        <v>#N/A</v>
      </c>
      <c r="D94" s="26" t="e">
        <v>#N/A</v>
      </c>
      <c r="E94" s="27" t="s">
        <v>34</v>
      </c>
      <c r="F94" s="268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69"/>
      <c r="X94" s="243"/>
      <c r="Y94" s="243"/>
      <c r="Z94" s="243"/>
      <c r="AA94" s="243"/>
      <c r="AB94" s="243"/>
      <c r="AC94" s="243"/>
      <c r="AD94" s="243"/>
      <c r="AE94" s="243"/>
      <c r="AF94" s="244"/>
      <c r="AG94" s="201">
        <v>0</v>
      </c>
      <c r="AH94" s="202">
        <v>0</v>
      </c>
    </row>
    <row r="95" spans="1:34" ht="15" hidden="1" customHeight="1" x14ac:dyDescent="0.25">
      <c r="A95" s="467"/>
      <c r="B95" s="470"/>
      <c r="C95" s="473"/>
      <c r="D95" s="28" t="e">
        <v>#N/A</v>
      </c>
      <c r="E95" s="29" t="s">
        <v>35</v>
      </c>
      <c r="F95" s="247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66"/>
      <c r="X95" s="245"/>
      <c r="Y95" s="245"/>
      <c r="Z95" s="245"/>
      <c r="AA95" s="245"/>
      <c r="AB95" s="245"/>
      <c r="AC95" s="245"/>
      <c r="AD95" s="245"/>
      <c r="AE95" s="245"/>
      <c r="AF95" s="246"/>
      <c r="AG95" s="203">
        <v>0</v>
      </c>
      <c r="AH95" s="204">
        <v>0</v>
      </c>
    </row>
    <row r="96" spans="1:34" ht="15" hidden="1" customHeight="1" x14ac:dyDescent="0.25">
      <c r="A96" s="467"/>
      <c r="B96" s="470"/>
      <c r="C96" s="473"/>
      <c r="D96" s="28" t="e">
        <v>#N/A</v>
      </c>
      <c r="E96" s="29" t="s">
        <v>36</v>
      </c>
      <c r="F96" s="247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66"/>
      <c r="X96" s="245"/>
      <c r="Y96" s="245"/>
      <c r="Z96" s="245"/>
      <c r="AA96" s="245"/>
      <c r="AB96" s="245"/>
      <c r="AC96" s="245"/>
      <c r="AD96" s="245"/>
      <c r="AE96" s="245"/>
      <c r="AF96" s="246"/>
      <c r="AG96" s="203">
        <v>0</v>
      </c>
      <c r="AH96" s="204">
        <v>0</v>
      </c>
    </row>
    <row r="97" spans="1:34" ht="15.75" hidden="1" customHeight="1" thickBot="1" x14ac:dyDescent="0.3">
      <c r="A97" s="467"/>
      <c r="B97" s="470"/>
      <c r="C97" s="473"/>
      <c r="D97" s="28" t="e">
        <v>#N/A</v>
      </c>
      <c r="E97" s="29" t="s">
        <v>37</v>
      </c>
      <c r="F97" s="247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203">
        <v>0</v>
      </c>
      <c r="AH97" s="204">
        <v>0</v>
      </c>
    </row>
    <row r="98" spans="1:34" ht="15.75" hidden="1" customHeight="1" thickBot="1" x14ac:dyDescent="0.3">
      <c r="A98" s="468"/>
      <c r="B98" s="471"/>
      <c r="C98" s="474"/>
      <c r="D98" s="30" t="e">
        <v>#N/A</v>
      </c>
      <c r="E98" s="31" t="s">
        <v>38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205">
        <v>0</v>
      </c>
      <c r="AH98" s="206">
        <v>0</v>
      </c>
    </row>
    <row r="99" spans="1:34" ht="15" hidden="1" customHeight="1" x14ac:dyDescent="0.25">
      <c r="A99" s="466">
        <v>19</v>
      </c>
      <c r="B99" s="469" t="e">
        <v>#N/A</v>
      </c>
      <c r="C99" s="472" t="e">
        <v>#N/A</v>
      </c>
      <c r="D99" s="26" t="e">
        <v>#N/A</v>
      </c>
      <c r="E99" s="27" t="s">
        <v>34</v>
      </c>
      <c r="F99" s="268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69"/>
      <c r="X99" s="243"/>
      <c r="Y99" s="243"/>
      <c r="Z99" s="243"/>
      <c r="AA99" s="243"/>
      <c r="AB99" s="243"/>
      <c r="AC99" s="243"/>
      <c r="AD99" s="243"/>
      <c r="AE99" s="243"/>
      <c r="AF99" s="244"/>
      <c r="AG99" s="201">
        <v>0</v>
      </c>
      <c r="AH99" s="202">
        <v>0</v>
      </c>
    </row>
    <row r="100" spans="1:34" ht="15" hidden="1" customHeight="1" x14ac:dyDescent="0.25">
      <c r="A100" s="467"/>
      <c r="B100" s="470"/>
      <c r="C100" s="473"/>
      <c r="D100" s="28" t="e">
        <v>#N/A</v>
      </c>
      <c r="E100" s="29" t="s">
        <v>35</v>
      </c>
      <c r="F100" s="247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66"/>
      <c r="X100" s="245"/>
      <c r="Y100" s="245"/>
      <c r="Z100" s="245"/>
      <c r="AA100" s="245"/>
      <c r="AB100" s="245"/>
      <c r="AC100" s="245"/>
      <c r="AD100" s="245"/>
      <c r="AE100" s="245"/>
      <c r="AF100" s="246"/>
      <c r="AG100" s="203">
        <v>0</v>
      </c>
      <c r="AH100" s="204">
        <v>0</v>
      </c>
    </row>
    <row r="101" spans="1:34" ht="15" hidden="1" customHeight="1" x14ac:dyDescent="0.25">
      <c r="A101" s="467"/>
      <c r="B101" s="470"/>
      <c r="C101" s="473"/>
      <c r="D101" s="28" t="e">
        <v>#N/A</v>
      </c>
      <c r="E101" s="29" t="s">
        <v>36</v>
      </c>
      <c r="F101" s="247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66"/>
      <c r="X101" s="245"/>
      <c r="Y101" s="245"/>
      <c r="Z101" s="245"/>
      <c r="AA101" s="245"/>
      <c r="AB101" s="245"/>
      <c r="AC101" s="245"/>
      <c r="AD101" s="245"/>
      <c r="AE101" s="245"/>
      <c r="AF101" s="246"/>
      <c r="AG101" s="203">
        <v>0</v>
      </c>
      <c r="AH101" s="204">
        <v>0</v>
      </c>
    </row>
    <row r="102" spans="1:34" ht="15.75" hidden="1" customHeight="1" thickBot="1" x14ac:dyDescent="0.3">
      <c r="A102" s="467"/>
      <c r="B102" s="470"/>
      <c r="C102" s="473"/>
      <c r="D102" s="28" t="e">
        <v>#N/A</v>
      </c>
      <c r="E102" s="29" t="s">
        <v>37</v>
      </c>
      <c r="F102" s="247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203">
        <v>0</v>
      </c>
      <c r="AH102" s="204">
        <v>0</v>
      </c>
    </row>
    <row r="103" spans="1:34" ht="15.75" hidden="1" customHeight="1" thickBot="1" x14ac:dyDescent="0.3">
      <c r="A103" s="468"/>
      <c r="B103" s="471"/>
      <c r="C103" s="474"/>
      <c r="D103" s="30" t="e">
        <v>#N/A</v>
      </c>
      <c r="E103" s="31" t="s">
        <v>38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205">
        <v>0</v>
      </c>
      <c r="AH103" s="206">
        <v>0</v>
      </c>
    </row>
    <row r="104" spans="1:34" ht="15" hidden="1" customHeight="1" x14ac:dyDescent="0.25">
      <c r="A104" s="466">
        <v>20</v>
      </c>
      <c r="B104" s="469" t="e">
        <v>#N/A</v>
      </c>
      <c r="C104" s="472" t="e">
        <v>#N/A</v>
      </c>
      <c r="D104" s="26" t="e">
        <v>#N/A</v>
      </c>
      <c r="E104" s="27" t="s">
        <v>34</v>
      </c>
      <c r="F104" s="268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69"/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201">
        <v>0</v>
      </c>
      <c r="AH104" s="202">
        <v>0</v>
      </c>
    </row>
    <row r="105" spans="1:34" ht="15" hidden="1" customHeight="1" x14ac:dyDescent="0.25">
      <c r="A105" s="467"/>
      <c r="B105" s="470"/>
      <c r="C105" s="473"/>
      <c r="D105" s="28" t="e">
        <v>#N/A</v>
      </c>
      <c r="E105" s="29" t="s">
        <v>35</v>
      </c>
      <c r="F105" s="247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66"/>
      <c r="X105" s="245"/>
      <c r="Y105" s="245"/>
      <c r="Z105" s="245"/>
      <c r="AA105" s="245"/>
      <c r="AB105" s="245"/>
      <c r="AC105" s="245"/>
      <c r="AD105" s="245"/>
      <c r="AE105" s="245"/>
      <c r="AF105" s="246"/>
      <c r="AG105" s="203">
        <v>0</v>
      </c>
      <c r="AH105" s="204">
        <v>0</v>
      </c>
    </row>
    <row r="106" spans="1:34" ht="15" hidden="1" customHeight="1" x14ac:dyDescent="0.25">
      <c r="A106" s="467"/>
      <c r="B106" s="470"/>
      <c r="C106" s="473"/>
      <c r="D106" s="28" t="e">
        <v>#N/A</v>
      </c>
      <c r="E106" s="29" t="s">
        <v>36</v>
      </c>
      <c r="F106" s="247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66"/>
      <c r="X106" s="245"/>
      <c r="Y106" s="245"/>
      <c r="Z106" s="245"/>
      <c r="AA106" s="245"/>
      <c r="AB106" s="245"/>
      <c r="AC106" s="245"/>
      <c r="AD106" s="245"/>
      <c r="AE106" s="245"/>
      <c r="AF106" s="246"/>
      <c r="AG106" s="203">
        <v>0</v>
      </c>
      <c r="AH106" s="204">
        <v>0</v>
      </c>
    </row>
    <row r="107" spans="1:34" ht="15.75" hidden="1" customHeight="1" thickBot="1" x14ac:dyDescent="0.3">
      <c r="A107" s="467"/>
      <c r="B107" s="470"/>
      <c r="C107" s="473"/>
      <c r="D107" s="28" t="e">
        <v>#N/A</v>
      </c>
      <c r="E107" s="29" t="s">
        <v>37</v>
      </c>
      <c r="F107" s="247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203">
        <v>0</v>
      </c>
      <c r="AH107" s="204">
        <v>0</v>
      </c>
    </row>
    <row r="108" spans="1:34" ht="15.75" hidden="1" customHeight="1" thickBot="1" x14ac:dyDescent="0.3">
      <c r="A108" s="468"/>
      <c r="B108" s="471"/>
      <c r="C108" s="474"/>
      <c r="D108" s="30" t="e">
        <v>#N/A</v>
      </c>
      <c r="E108" s="31" t="s">
        <v>38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205">
        <v>0</v>
      </c>
      <c r="AH108" s="206">
        <v>0</v>
      </c>
    </row>
    <row r="109" spans="1:34" ht="15" hidden="1" customHeight="1" x14ac:dyDescent="0.25">
      <c r="A109" s="466">
        <v>21</v>
      </c>
      <c r="B109" s="469" t="e">
        <v>#N/A</v>
      </c>
      <c r="C109" s="472" t="e">
        <v>#N/A</v>
      </c>
      <c r="D109" s="26" t="e">
        <v>#N/A</v>
      </c>
      <c r="E109" s="27" t="s">
        <v>34</v>
      </c>
      <c r="F109" s="268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69"/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201">
        <v>0</v>
      </c>
      <c r="AH109" s="202">
        <v>0</v>
      </c>
    </row>
    <row r="110" spans="1:34" ht="15" hidden="1" customHeight="1" x14ac:dyDescent="0.25">
      <c r="A110" s="467"/>
      <c r="B110" s="470"/>
      <c r="C110" s="473"/>
      <c r="D110" s="28" t="e">
        <v>#N/A</v>
      </c>
      <c r="E110" s="29" t="s">
        <v>35</v>
      </c>
      <c r="F110" s="247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66"/>
      <c r="X110" s="245"/>
      <c r="Y110" s="245"/>
      <c r="Z110" s="245"/>
      <c r="AA110" s="245"/>
      <c r="AB110" s="245"/>
      <c r="AC110" s="245"/>
      <c r="AD110" s="245"/>
      <c r="AE110" s="245"/>
      <c r="AF110" s="246"/>
      <c r="AG110" s="203">
        <v>0</v>
      </c>
      <c r="AH110" s="204">
        <v>0</v>
      </c>
    </row>
    <row r="111" spans="1:34" ht="15" hidden="1" customHeight="1" x14ac:dyDescent="0.25">
      <c r="A111" s="467"/>
      <c r="B111" s="470"/>
      <c r="C111" s="473"/>
      <c r="D111" s="28" t="e">
        <v>#N/A</v>
      </c>
      <c r="E111" s="29" t="s">
        <v>36</v>
      </c>
      <c r="F111" s="247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66"/>
      <c r="X111" s="245"/>
      <c r="Y111" s="245"/>
      <c r="Z111" s="245"/>
      <c r="AA111" s="245"/>
      <c r="AB111" s="245"/>
      <c r="AC111" s="245"/>
      <c r="AD111" s="245"/>
      <c r="AE111" s="245"/>
      <c r="AF111" s="246"/>
      <c r="AG111" s="203">
        <v>0</v>
      </c>
      <c r="AH111" s="204">
        <v>0</v>
      </c>
    </row>
    <row r="112" spans="1:34" ht="15.75" hidden="1" customHeight="1" thickBot="1" x14ac:dyDescent="0.3">
      <c r="A112" s="467"/>
      <c r="B112" s="470"/>
      <c r="C112" s="473"/>
      <c r="D112" s="28" t="e">
        <v>#N/A</v>
      </c>
      <c r="E112" s="29" t="s">
        <v>37</v>
      </c>
      <c r="F112" s="247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203">
        <v>0</v>
      </c>
      <c r="AH112" s="204">
        <v>0</v>
      </c>
    </row>
    <row r="113" spans="1:34" ht="15.75" hidden="1" customHeight="1" thickBot="1" x14ac:dyDescent="0.3">
      <c r="A113" s="468"/>
      <c r="B113" s="471"/>
      <c r="C113" s="474"/>
      <c r="D113" s="30" t="e">
        <v>#N/A</v>
      </c>
      <c r="E113" s="31" t="s">
        <v>38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205">
        <v>0</v>
      </c>
      <c r="AH113" s="206">
        <v>0</v>
      </c>
    </row>
    <row r="114" spans="1:34" ht="15" hidden="1" customHeight="1" x14ac:dyDescent="0.25">
      <c r="A114" s="466">
        <v>22</v>
      </c>
      <c r="B114" s="469" t="e">
        <v>#N/A</v>
      </c>
      <c r="C114" s="472" t="e">
        <v>#N/A</v>
      </c>
      <c r="D114" s="26" t="e">
        <v>#N/A</v>
      </c>
      <c r="E114" s="27" t="s">
        <v>34</v>
      </c>
      <c r="F114" s="268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69"/>
      <c r="X114" s="243"/>
      <c r="Y114" s="243"/>
      <c r="Z114" s="243"/>
      <c r="AA114" s="243"/>
      <c r="AB114" s="243"/>
      <c r="AC114" s="243"/>
      <c r="AD114" s="243"/>
      <c r="AE114" s="243"/>
      <c r="AF114" s="244"/>
      <c r="AG114" s="201">
        <v>0</v>
      </c>
      <c r="AH114" s="202">
        <v>0</v>
      </c>
    </row>
    <row r="115" spans="1:34" ht="15" hidden="1" customHeight="1" x14ac:dyDescent="0.25">
      <c r="A115" s="467"/>
      <c r="B115" s="470"/>
      <c r="C115" s="473"/>
      <c r="D115" s="28" t="e">
        <v>#N/A</v>
      </c>
      <c r="E115" s="29" t="s">
        <v>35</v>
      </c>
      <c r="F115" s="247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66"/>
      <c r="X115" s="245"/>
      <c r="Y115" s="245"/>
      <c r="Z115" s="245"/>
      <c r="AA115" s="245"/>
      <c r="AB115" s="245"/>
      <c r="AC115" s="245"/>
      <c r="AD115" s="245"/>
      <c r="AE115" s="245"/>
      <c r="AF115" s="246"/>
      <c r="AG115" s="203">
        <v>0</v>
      </c>
      <c r="AH115" s="204">
        <v>0</v>
      </c>
    </row>
    <row r="116" spans="1:34" ht="15" hidden="1" customHeight="1" x14ac:dyDescent="0.25">
      <c r="A116" s="467"/>
      <c r="B116" s="470"/>
      <c r="C116" s="473"/>
      <c r="D116" s="28" t="e">
        <v>#N/A</v>
      </c>
      <c r="E116" s="29" t="s">
        <v>36</v>
      </c>
      <c r="F116" s="247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66"/>
      <c r="X116" s="245"/>
      <c r="Y116" s="245"/>
      <c r="Z116" s="245"/>
      <c r="AA116" s="245"/>
      <c r="AB116" s="245"/>
      <c r="AC116" s="245"/>
      <c r="AD116" s="245"/>
      <c r="AE116" s="245"/>
      <c r="AF116" s="246"/>
      <c r="AG116" s="203">
        <v>0</v>
      </c>
      <c r="AH116" s="204">
        <v>0</v>
      </c>
    </row>
    <row r="117" spans="1:34" ht="15.75" hidden="1" customHeight="1" thickBot="1" x14ac:dyDescent="0.3">
      <c r="A117" s="467"/>
      <c r="B117" s="470"/>
      <c r="C117" s="473"/>
      <c r="D117" s="28" t="e">
        <v>#N/A</v>
      </c>
      <c r="E117" s="29" t="s">
        <v>37</v>
      </c>
      <c r="F117" s="247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203">
        <v>0</v>
      </c>
      <c r="AH117" s="204">
        <v>0</v>
      </c>
    </row>
    <row r="118" spans="1:34" ht="15.75" hidden="1" customHeight="1" thickBot="1" x14ac:dyDescent="0.3">
      <c r="A118" s="468"/>
      <c r="B118" s="471"/>
      <c r="C118" s="474"/>
      <c r="D118" s="30" t="e">
        <v>#N/A</v>
      </c>
      <c r="E118" s="31" t="s">
        <v>38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205">
        <v>0</v>
      </c>
      <c r="AH118" s="206">
        <v>0</v>
      </c>
    </row>
    <row r="119" spans="1:34" ht="15" hidden="1" customHeight="1" x14ac:dyDescent="0.25">
      <c r="A119" s="466">
        <v>23</v>
      </c>
      <c r="B119" s="469" t="e">
        <v>#N/A</v>
      </c>
      <c r="C119" s="472" t="e">
        <v>#N/A</v>
      </c>
      <c r="D119" s="26" t="e">
        <v>#N/A</v>
      </c>
      <c r="E119" s="27" t="s">
        <v>34</v>
      </c>
      <c r="F119" s="268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69"/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201">
        <v>0</v>
      </c>
      <c r="AH119" s="202">
        <v>0</v>
      </c>
    </row>
    <row r="120" spans="1:34" ht="15" hidden="1" customHeight="1" x14ac:dyDescent="0.25">
      <c r="A120" s="467"/>
      <c r="B120" s="470"/>
      <c r="C120" s="473"/>
      <c r="D120" s="28" t="e">
        <v>#N/A</v>
      </c>
      <c r="E120" s="29" t="s">
        <v>35</v>
      </c>
      <c r="F120" s="247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66"/>
      <c r="X120" s="245"/>
      <c r="Y120" s="245"/>
      <c r="Z120" s="245"/>
      <c r="AA120" s="245"/>
      <c r="AB120" s="245"/>
      <c r="AC120" s="245"/>
      <c r="AD120" s="245"/>
      <c r="AE120" s="245"/>
      <c r="AF120" s="246"/>
      <c r="AG120" s="203">
        <v>0</v>
      </c>
      <c r="AH120" s="204">
        <v>0</v>
      </c>
    </row>
    <row r="121" spans="1:34" ht="15" hidden="1" customHeight="1" x14ac:dyDescent="0.25">
      <c r="A121" s="467"/>
      <c r="B121" s="470"/>
      <c r="C121" s="473"/>
      <c r="D121" s="28" t="e">
        <v>#N/A</v>
      </c>
      <c r="E121" s="29" t="s">
        <v>36</v>
      </c>
      <c r="F121" s="247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66"/>
      <c r="X121" s="245"/>
      <c r="Y121" s="245"/>
      <c r="Z121" s="245"/>
      <c r="AA121" s="245"/>
      <c r="AB121" s="245"/>
      <c r="AC121" s="245"/>
      <c r="AD121" s="245"/>
      <c r="AE121" s="245"/>
      <c r="AF121" s="246"/>
      <c r="AG121" s="203">
        <v>0</v>
      </c>
      <c r="AH121" s="204">
        <v>0</v>
      </c>
    </row>
    <row r="122" spans="1:34" ht="15.75" hidden="1" customHeight="1" thickBot="1" x14ac:dyDescent="0.3">
      <c r="A122" s="467"/>
      <c r="B122" s="470"/>
      <c r="C122" s="473"/>
      <c r="D122" s="28" t="e">
        <v>#N/A</v>
      </c>
      <c r="E122" s="29" t="s">
        <v>37</v>
      </c>
      <c r="F122" s="247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203">
        <v>0</v>
      </c>
      <c r="AH122" s="204">
        <v>0</v>
      </c>
    </row>
    <row r="123" spans="1:34" ht="15.75" hidden="1" customHeight="1" thickBot="1" x14ac:dyDescent="0.3">
      <c r="A123" s="468"/>
      <c r="B123" s="471"/>
      <c r="C123" s="474"/>
      <c r="D123" s="30" t="e">
        <v>#N/A</v>
      </c>
      <c r="E123" s="31" t="s">
        <v>38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205">
        <v>0</v>
      </c>
      <c r="AH123" s="206">
        <v>0</v>
      </c>
    </row>
    <row r="124" spans="1:34" ht="15" hidden="1" customHeight="1" x14ac:dyDescent="0.25">
      <c r="A124" s="466">
        <v>24</v>
      </c>
      <c r="B124" s="469" t="e">
        <v>#N/A</v>
      </c>
      <c r="C124" s="472" t="e">
        <v>#N/A</v>
      </c>
      <c r="D124" s="26" t="e">
        <v>#N/A</v>
      </c>
      <c r="E124" s="27" t="s">
        <v>34</v>
      </c>
      <c r="F124" s="268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69"/>
      <c r="X124" s="243"/>
      <c r="Y124" s="243"/>
      <c r="Z124" s="243"/>
      <c r="AA124" s="243"/>
      <c r="AB124" s="243"/>
      <c r="AC124" s="243"/>
      <c r="AD124" s="243"/>
      <c r="AE124" s="243"/>
      <c r="AF124" s="244"/>
      <c r="AG124" s="201">
        <v>0</v>
      </c>
      <c r="AH124" s="202">
        <v>0</v>
      </c>
    </row>
    <row r="125" spans="1:34" ht="15" hidden="1" customHeight="1" x14ac:dyDescent="0.25">
      <c r="A125" s="467"/>
      <c r="B125" s="470"/>
      <c r="C125" s="473"/>
      <c r="D125" s="28" t="e">
        <v>#N/A</v>
      </c>
      <c r="E125" s="29" t="s">
        <v>35</v>
      </c>
      <c r="F125" s="247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66"/>
      <c r="X125" s="245"/>
      <c r="Y125" s="245"/>
      <c r="Z125" s="245"/>
      <c r="AA125" s="245"/>
      <c r="AB125" s="245"/>
      <c r="AC125" s="245"/>
      <c r="AD125" s="245"/>
      <c r="AE125" s="245"/>
      <c r="AF125" s="246"/>
      <c r="AG125" s="203">
        <v>0</v>
      </c>
      <c r="AH125" s="204">
        <v>0</v>
      </c>
    </row>
    <row r="126" spans="1:34" ht="15" hidden="1" customHeight="1" x14ac:dyDescent="0.25">
      <c r="A126" s="467"/>
      <c r="B126" s="470"/>
      <c r="C126" s="473"/>
      <c r="D126" s="28" t="e">
        <v>#N/A</v>
      </c>
      <c r="E126" s="29" t="s">
        <v>36</v>
      </c>
      <c r="F126" s="247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66"/>
      <c r="X126" s="245"/>
      <c r="Y126" s="245"/>
      <c r="Z126" s="245"/>
      <c r="AA126" s="245"/>
      <c r="AB126" s="245"/>
      <c r="AC126" s="245"/>
      <c r="AD126" s="245"/>
      <c r="AE126" s="245"/>
      <c r="AF126" s="246"/>
      <c r="AG126" s="203">
        <v>0</v>
      </c>
      <c r="AH126" s="204">
        <v>0</v>
      </c>
    </row>
    <row r="127" spans="1:34" ht="15.75" hidden="1" customHeight="1" thickBot="1" x14ac:dyDescent="0.3">
      <c r="A127" s="467"/>
      <c r="B127" s="470"/>
      <c r="C127" s="473"/>
      <c r="D127" s="28" t="e">
        <v>#N/A</v>
      </c>
      <c r="E127" s="29" t="s">
        <v>37</v>
      </c>
      <c r="F127" s="247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203">
        <v>0</v>
      </c>
      <c r="AH127" s="204">
        <v>0</v>
      </c>
    </row>
    <row r="128" spans="1:34" ht="15.75" hidden="1" customHeight="1" thickBot="1" x14ac:dyDescent="0.3">
      <c r="A128" s="468"/>
      <c r="B128" s="471"/>
      <c r="C128" s="474"/>
      <c r="D128" s="30" t="e">
        <v>#N/A</v>
      </c>
      <c r="E128" s="31" t="s">
        <v>38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205">
        <v>0</v>
      </c>
      <c r="AH128" s="206">
        <v>0</v>
      </c>
    </row>
    <row r="129" spans="1:34" ht="15" hidden="1" customHeight="1" x14ac:dyDescent="0.25">
      <c r="A129" s="466">
        <v>25</v>
      </c>
      <c r="B129" s="469" t="e">
        <v>#N/A</v>
      </c>
      <c r="C129" s="472" t="e">
        <v>#N/A</v>
      </c>
      <c r="D129" s="26" t="e">
        <v>#N/A</v>
      </c>
      <c r="E129" s="27" t="s">
        <v>34</v>
      </c>
      <c r="F129" s="268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69"/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201">
        <v>0</v>
      </c>
      <c r="AH129" s="202">
        <v>0</v>
      </c>
    </row>
    <row r="130" spans="1:34" ht="15" hidden="1" customHeight="1" x14ac:dyDescent="0.25">
      <c r="A130" s="467"/>
      <c r="B130" s="470"/>
      <c r="C130" s="473"/>
      <c r="D130" s="28" t="e">
        <v>#N/A</v>
      </c>
      <c r="E130" s="29" t="s">
        <v>35</v>
      </c>
      <c r="F130" s="247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66"/>
      <c r="X130" s="245"/>
      <c r="Y130" s="245"/>
      <c r="Z130" s="245"/>
      <c r="AA130" s="245"/>
      <c r="AB130" s="245"/>
      <c r="AC130" s="245"/>
      <c r="AD130" s="245"/>
      <c r="AE130" s="245"/>
      <c r="AF130" s="246"/>
      <c r="AG130" s="203">
        <v>0</v>
      </c>
      <c r="AH130" s="204">
        <v>0</v>
      </c>
    </row>
    <row r="131" spans="1:34" ht="15" hidden="1" customHeight="1" x14ac:dyDescent="0.25">
      <c r="A131" s="467"/>
      <c r="B131" s="470"/>
      <c r="C131" s="473"/>
      <c r="D131" s="28" t="e">
        <v>#N/A</v>
      </c>
      <c r="E131" s="29" t="s">
        <v>36</v>
      </c>
      <c r="F131" s="247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66"/>
      <c r="X131" s="245"/>
      <c r="Y131" s="245"/>
      <c r="Z131" s="245"/>
      <c r="AA131" s="245"/>
      <c r="AB131" s="245"/>
      <c r="AC131" s="245"/>
      <c r="AD131" s="245"/>
      <c r="AE131" s="245"/>
      <c r="AF131" s="246"/>
      <c r="AG131" s="203">
        <v>0</v>
      </c>
      <c r="AH131" s="204">
        <v>0</v>
      </c>
    </row>
    <row r="132" spans="1:34" ht="15.75" hidden="1" customHeight="1" thickBot="1" x14ac:dyDescent="0.3">
      <c r="A132" s="467"/>
      <c r="B132" s="470"/>
      <c r="C132" s="473"/>
      <c r="D132" s="28" t="e">
        <v>#N/A</v>
      </c>
      <c r="E132" s="29" t="s">
        <v>37</v>
      </c>
      <c r="F132" s="247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203">
        <v>0</v>
      </c>
      <c r="AH132" s="204">
        <v>0</v>
      </c>
    </row>
    <row r="133" spans="1:34" ht="15.75" hidden="1" customHeight="1" thickBot="1" x14ac:dyDescent="0.3">
      <c r="A133" s="468"/>
      <c r="B133" s="471"/>
      <c r="C133" s="474"/>
      <c r="D133" s="30" t="e">
        <v>#N/A</v>
      </c>
      <c r="E133" s="31" t="s">
        <v>38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205">
        <v>0</v>
      </c>
      <c r="AH133" s="206">
        <v>0</v>
      </c>
    </row>
    <row r="134" spans="1:34" ht="15" hidden="1" customHeight="1" x14ac:dyDescent="0.25">
      <c r="A134" s="466">
        <v>26</v>
      </c>
      <c r="B134" s="469" t="e">
        <v>#N/A</v>
      </c>
      <c r="C134" s="472" t="e">
        <v>#N/A</v>
      </c>
      <c r="D134" s="26" t="e">
        <v>#N/A</v>
      </c>
      <c r="E134" s="27" t="s">
        <v>34</v>
      </c>
      <c r="F134" s="268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69"/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201">
        <v>0</v>
      </c>
      <c r="AH134" s="202">
        <v>0</v>
      </c>
    </row>
    <row r="135" spans="1:34" ht="15" hidden="1" customHeight="1" x14ac:dyDescent="0.25">
      <c r="A135" s="467"/>
      <c r="B135" s="470"/>
      <c r="C135" s="473"/>
      <c r="D135" s="28" t="e">
        <v>#N/A</v>
      </c>
      <c r="E135" s="29" t="s">
        <v>35</v>
      </c>
      <c r="F135" s="247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66"/>
      <c r="X135" s="245"/>
      <c r="Y135" s="245"/>
      <c r="Z135" s="245"/>
      <c r="AA135" s="245"/>
      <c r="AB135" s="245"/>
      <c r="AC135" s="245"/>
      <c r="AD135" s="245"/>
      <c r="AE135" s="245"/>
      <c r="AF135" s="246"/>
      <c r="AG135" s="203">
        <v>0</v>
      </c>
      <c r="AH135" s="204">
        <v>0</v>
      </c>
    </row>
    <row r="136" spans="1:34" ht="15" hidden="1" customHeight="1" x14ac:dyDescent="0.25">
      <c r="A136" s="467"/>
      <c r="B136" s="470"/>
      <c r="C136" s="473"/>
      <c r="D136" s="28" t="e">
        <v>#N/A</v>
      </c>
      <c r="E136" s="29" t="s">
        <v>36</v>
      </c>
      <c r="F136" s="247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66"/>
      <c r="X136" s="245"/>
      <c r="Y136" s="245"/>
      <c r="Z136" s="245"/>
      <c r="AA136" s="245"/>
      <c r="AB136" s="245"/>
      <c r="AC136" s="245"/>
      <c r="AD136" s="245"/>
      <c r="AE136" s="245"/>
      <c r="AF136" s="246"/>
      <c r="AG136" s="203">
        <v>0</v>
      </c>
      <c r="AH136" s="204">
        <v>0</v>
      </c>
    </row>
    <row r="137" spans="1:34" ht="15.75" hidden="1" customHeight="1" thickBot="1" x14ac:dyDescent="0.3">
      <c r="A137" s="467"/>
      <c r="B137" s="470"/>
      <c r="C137" s="473"/>
      <c r="D137" s="28" t="e">
        <v>#N/A</v>
      </c>
      <c r="E137" s="29" t="s">
        <v>37</v>
      </c>
      <c r="F137" s="247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203">
        <v>0</v>
      </c>
      <c r="AH137" s="204">
        <v>0</v>
      </c>
    </row>
    <row r="138" spans="1:34" ht="15.75" hidden="1" customHeight="1" thickBot="1" x14ac:dyDescent="0.3">
      <c r="A138" s="468"/>
      <c r="B138" s="471"/>
      <c r="C138" s="474"/>
      <c r="D138" s="30" t="e">
        <v>#N/A</v>
      </c>
      <c r="E138" s="31" t="s">
        <v>38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205">
        <v>0</v>
      </c>
      <c r="AH138" s="206">
        <v>0</v>
      </c>
    </row>
    <row r="139" spans="1:34" ht="15" hidden="1" customHeight="1" x14ac:dyDescent="0.25">
      <c r="A139" s="466">
        <v>27</v>
      </c>
      <c r="B139" s="469" t="e">
        <v>#N/A</v>
      </c>
      <c r="C139" s="472" t="e">
        <v>#N/A</v>
      </c>
      <c r="D139" s="26" t="e">
        <v>#N/A</v>
      </c>
      <c r="E139" s="27" t="s">
        <v>34</v>
      </c>
      <c r="F139" s="268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69"/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201">
        <v>0</v>
      </c>
      <c r="AH139" s="202">
        <v>0</v>
      </c>
    </row>
    <row r="140" spans="1:34" ht="15" hidden="1" customHeight="1" x14ac:dyDescent="0.25">
      <c r="A140" s="467"/>
      <c r="B140" s="470"/>
      <c r="C140" s="473"/>
      <c r="D140" s="28" t="e">
        <v>#N/A</v>
      </c>
      <c r="E140" s="29" t="s">
        <v>35</v>
      </c>
      <c r="F140" s="247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66"/>
      <c r="X140" s="245"/>
      <c r="Y140" s="245"/>
      <c r="Z140" s="245"/>
      <c r="AA140" s="245"/>
      <c r="AB140" s="245"/>
      <c r="AC140" s="245"/>
      <c r="AD140" s="245"/>
      <c r="AE140" s="245"/>
      <c r="AF140" s="246"/>
      <c r="AG140" s="203">
        <v>0</v>
      </c>
      <c r="AH140" s="204">
        <v>0</v>
      </c>
    </row>
    <row r="141" spans="1:34" ht="15" hidden="1" customHeight="1" x14ac:dyDescent="0.25">
      <c r="A141" s="467"/>
      <c r="B141" s="470"/>
      <c r="C141" s="473"/>
      <c r="D141" s="28" t="e">
        <v>#N/A</v>
      </c>
      <c r="E141" s="29" t="s">
        <v>36</v>
      </c>
      <c r="F141" s="247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66"/>
      <c r="X141" s="245"/>
      <c r="Y141" s="245"/>
      <c r="Z141" s="245"/>
      <c r="AA141" s="245"/>
      <c r="AB141" s="245"/>
      <c r="AC141" s="245"/>
      <c r="AD141" s="245"/>
      <c r="AE141" s="245"/>
      <c r="AF141" s="246"/>
      <c r="AG141" s="203">
        <v>0</v>
      </c>
      <c r="AH141" s="204">
        <v>0</v>
      </c>
    </row>
    <row r="142" spans="1:34" ht="15.75" hidden="1" customHeight="1" thickBot="1" x14ac:dyDescent="0.3">
      <c r="A142" s="467"/>
      <c r="B142" s="470"/>
      <c r="C142" s="473"/>
      <c r="D142" s="28" t="e">
        <v>#N/A</v>
      </c>
      <c r="E142" s="29" t="s">
        <v>37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203">
        <v>0</v>
      </c>
      <c r="AH142" s="204">
        <v>0</v>
      </c>
    </row>
    <row r="143" spans="1:34" ht="15.75" hidden="1" customHeight="1" thickBot="1" x14ac:dyDescent="0.3">
      <c r="A143" s="468"/>
      <c r="B143" s="471"/>
      <c r="C143" s="474"/>
      <c r="D143" s="30" t="e">
        <v>#N/A</v>
      </c>
      <c r="E143" s="31" t="s">
        <v>38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205">
        <v>0</v>
      </c>
      <c r="AH143" s="206">
        <v>0</v>
      </c>
    </row>
    <row r="144" spans="1:34" ht="15" hidden="1" customHeight="1" x14ac:dyDescent="0.25">
      <c r="A144" s="466">
        <v>28</v>
      </c>
      <c r="B144" s="469" t="e">
        <v>#N/A</v>
      </c>
      <c r="C144" s="472" t="e">
        <v>#N/A</v>
      </c>
      <c r="D144" s="26" t="e">
        <v>#N/A</v>
      </c>
      <c r="E144" s="27" t="s">
        <v>34</v>
      </c>
      <c r="F144" s="268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69"/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201">
        <v>0</v>
      </c>
      <c r="AH144" s="202">
        <v>0</v>
      </c>
    </row>
    <row r="145" spans="1:34" ht="15" hidden="1" customHeight="1" x14ac:dyDescent="0.25">
      <c r="A145" s="467"/>
      <c r="B145" s="470"/>
      <c r="C145" s="473"/>
      <c r="D145" s="28" t="e">
        <v>#N/A</v>
      </c>
      <c r="E145" s="29" t="s">
        <v>35</v>
      </c>
      <c r="F145" s="247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66"/>
      <c r="X145" s="245"/>
      <c r="Y145" s="245"/>
      <c r="Z145" s="245"/>
      <c r="AA145" s="245"/>
      <c r="AB145" s="245"/>
      <c r="AC145" s="245"/>
      <c r="AD145" s="245"/>
      <c r="AE145" s="245"/>
      <c r="AF145" s="246"/>
      <c r="AG145" s="203">
        <v>0</v>
      </c>
      <c r="AH145" s="204">
        <v>0</v>
      </c>
    </row>
    <row r="146" spans="1:34" ht="15" hidden="1" customHeight="1" x14ac:dyDescent="0.25">
      <c r="A146" s="467"/>
      <c r="B146" s="470"/>
      <c r="C146" s="473"/>
      <c r="D146" s="28" t="e">
        <v>#N/A</v>
      </c>
      <c r="E146" s="29" t="s">
        <v>36</v>
      </c>
      <c r="F146" s="247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66"/>
      <c r="X146" s="245"/>
      <c r="Y146" s="245"/>
      <c r="Z146" s="245"/>
      <c r="AA146" s="245"/>
      <c r="AB146" s="245"/>
      <c r="AC146" s="245"/>
      <c r="AD146" s="245"/>
      <c r="AE146" s="245"/>
      <c r="AF146" s="246"/>
      <c r="AG146" s="203">
        <v>0</v>
      </c>
      <c r="AH146" s="204">
        <v>0</v>
      </c>
    </row>
    <row r="147" spans="1:34" ht="15.75" hidden="1" customHeight="1" thickBot="1" x14ac:dyDescent="0.3">
      <c r="A147" s="467"/>
      <c r="B147" s="470"/>
      <c r="C147" s="473"/>
      <c r="D147" s="28" t="e">
        <v>#N/A</v>
      </c>
      <c r="E147" s="29" t="s">
        <v>37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203">
        <v>0</v>
      </c>
      <c r="AH147" s="204">
        <v>0</v>
      </c>
    </row>
    <row r="148" spans="1:34" ht="15.75" hidden="1" customHeight="1" thickBot="1" x14ac:dyDescent="0.3">
      <c r="A148" s="468"/>
      <c r="B148" s="471"/>
      <c r="C148" s="474"/>
      <c r="D148" s="30" t="e">
        <v>#N/A</v>
      </c>
      <c r="E148" s="31" t="s">
        <v>38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205">
        <v>0</v>
      </c>
      <c r="AH148" s="206">
        <v>0</v>
      </c>
    </row>
    <row r="149" spans="1:34" ht="15" hidden="1" customHeight="1" x14ac:dyDescent="0.25">
      <c r="A149" s="466">
        <v>29</v>
      </c>
      <c r="B149" s="469" t="e">
        <v>#N/A</v>
      </c>
      <c r="C149" s="472" t="e">
        <v>#N/A</v>
      </c>
      <c r="D149" s="26" t="e">
        <v>#N/A</v>
      </c>
      <c r="E149" s="27" t="s">
        <v>34</v>
      </c>
      <c r="F149" s="268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69"/>
      <c r="X149" s="243"/>
      <c r="Y149" s="243"/>
      <c r="Z149" s="243"/>
      <c r="AA149" s="243"/>
      <c r="AB149" s="243"/>
      <c r="AC149" s="243"/>
      <c r="AD149" s="243"/>
      <c r="AE149" s="243"/>
      <c r="AF149" s="244"/>
      <c r="AG149" s="201">
        <v>0</v>
      </c>
      <c r="AH149" s="202">
        <v>0</v>
      </c>
    </row>
    <row r="150" spans="1:34" ht="15" hidden="1" customHeight="1" x14ac:dyDescent="0.25">
      <c r="A150" s="467"/>
      <c r="B150" s="470"/>
      <c r="C150" s="473"/>
      <c r="D150" s="28" t="e">
        <v>#N/A</v>
      </c>
      <c r="E150" s="29" t="s">
        <v>35</v>
      </c>
      <c r="F150" s="247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66"/>
      <c r="X150" s="245"/>
      <c r="Y150" s="245"/>
      <c r="Z150" s="245"/>
      <c r="AA150" s="245"/>
      <c r="AB150" s="245"/>
      <c r="AC150" s="245"/>
      <c r="AD150" s="245"/>
      <c r="AE150" s="245"/>
      <c r="AF150" s="246"/>
      <c r="AG150" s="203">
        <v>0</v>
      </c>
      <c r="AH150" s="204">
        <v>0</v>
      </c>
    </row>
    <row r="151" spans="1:34" ht="15" hidden="1" customHeight="1" x14ac:dyDescent="0.25">
      <c r="A151" s="467"/>
      <c r="B151" s="470"/>
      <c r="C151" s="473"/>
      <c r="D151" s="28" t="e">
        <v>#N/A</v>
      </c>
      <c r="E151" s="29" t="s">
        <v>36</v>
      </c>
      <c r="F151" s="247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66"/>
      <c r="X151" s="245"/>
      <c r="Y151" s="245"/>
      <c r="Z151" s="245"/>
      <c r="AA151" s="245"/>
      <c r="AB151" s="245"/>
      <c r="AC151" s="245"/>
      <c r="AD151" s="245"/>
      <c r="AE151" s="245"/>
      <c r="AF151" s="246"/>
      <c r="AG151" s="203">
        <v>0</v>
      </c>
      <c r="AH151" s="204">
        <v>0</v>
      </c>
    </row>
    <row r="152" spans="1:34" ht="15.75" hidden="1" customHeight="1" thickBot="1" x14ac:dyDescent="0.3">
      <c r="A152" s="467"/>
      <c r="B152" s="470"/>
      <c r="C152" s="473"/>
      <c r="D152" s="28" t="e">
        <v>#N/A</v>
      </c>
      <c r="E152" s="29" t="s">
        <v>37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203">
        <v>0</v>
      </c>
      <c r="AH152" s="204">
        <v>0</v>
      </c>
    </row>
    <row r="153" spans="1:34" ht="15.75" hidden="1" customHeight="1" thickBot="1" x14ac:dyDescent="0.3">
      <c r="A153" s="468"/>
      <c r="B153" s="471"/>
      <c r="C153" s="474"/>
      <c r="D153" s="30" t="e">
        <v>#N/A</v>
      </c>
      <c r="E153" s="31" t="s">
        <v>38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205">
        <v>0</v>
      </c>
      <c r="AH153" s="206">
        <v>0</v>
      </c>
    </row>
    <row r="154" spans="1:34" ht="15" hidden="1" customHeight="1" x14ac:dyDescent="0.25">
      <c r="A154" s="466">
        <v>30</v>
      </c>
      <c r="B154" s="469" t="e">
        <v>#N/A</v>
      </c>
      <c r="C154" s="472" t="e">
        <v>#N/A</v>
      </c>
      <c r="D154" s="26" t="e">
        <v>#N/A</v>
      </c>
      <c r="E154" s="27" t="s">
        <v>34</v>
      </c>
      <c r="F154" s="268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69"/>
      <c r="X154" s="243"/>
      <c r="Y154" s="243"/>
      <c r="Z154" s="243"/>
      <c r="AA154" s="243"/>
      <c r="AB154" s="243"/>
      <c r="AC154" s="243"/>
      <c r="AD154" s="243"/>
      <c r="AE154" s="243"/>
      <c r="AF154" s="244"/>
      <c r="AG154" s="201">
        <v>0</v>
      </c>
      <c r="AH154" s="202">
        <v>0</v>
      </c>
    </row>
    <row r="155" spans="1:34" ht="15" hidden="1" customHeight="1" x14ac:dyDescent="0.25">
      <c r="A155" s="467"/>
      <c r="B155" s="470"/>
      <c r="C155" s="473"/>
      <c r="D155" s="28" t="e">
        <v>#N/A</v>
      </c>
      <c r="E155" s="29" t="s">
        <v>35</v>
      </c>
      <c r="F155" s="247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66"/>
      <c r="X155" s="245"/>
      <c r="Y155" s="245"/>
      <c r="Z155" s="245"/>
      <c r="AA155" s="245"/>
      <c r="AB155" s="245"/>
      <c r="AC155" s="245"/>
      <c r="AD155" s="245"/>
      <c r="AE155" s="245"/>
      <c r="AF155" s="246"/>
      <c r="AG155" s="203">
        <v>0</v>
      </c>
      <c r="AH155" s="204">
        <v>0</v>
      </c>
    </row>
    <row r="156" spans="1:34" ht="15" hidden="1" customHeight="1" x14ac:dyDescent="0.25">
      <c r="A156" s="467"/>
      <c r="B156" s="470"/>
      <c r="C156" s="473"/>
      <c r="D156" s="28" t="e">
        <v>#N/A</v>
      </c>
      <c r="E156" s="29" t="s">
        <v>36</v>
      </c>
      <c r="F156" s="247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66"/>
      <c r="X156" s="245"/>
      <c r="Y156" s="245"/>
      <c r="Z156" s="245"/>
      <c r="AA156" s="245"/>
      <c r="AB156" s="245"/>
      <c r="AC156" s="245"/>
      <c r="AD156" s="245"/>
      <c r="AE156" s="245"/>
      <c r="AF156" s="246"/>
      <c r="AG156" s="203">
        <v>0</v>
      </c>
      <c r="AH156" s="204">
        <v>0</v>
      </c>
    </row>
    <row r="157" spans="1:34" ht="15.75" hidden="1" customHeight="1" thickBot="1" x14ac:dyDescent="0.3">
      <c r="A157" s="467"/>
      <c r="B157" s="470"/>
      <c r="C157" s="473"/>
      <c r="D157" s="28" t="e">
        <v>#N/A</v>
      </c>
      <c r="E157" s="29" t="s">
        <v>37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203">
        <v>0</v>
      </c>
      <c r="AH157" s="204">
        <v>0</v>
      </c>
    </row>
    <row r="158" spans="1:34" ht="15.75" hidden="1" customHeight="1" thickBot="1" x14ac:dyDescent="0.3">
      <c r="A158" s="468"/>
      <c r="B158" s="471"/>
      <c r="C158" s="474"/>
      <c r="D158" s="30" t="e">
        <v>#N/A</v>
      </c>
      <c r="E158" s="31" t="s">
        <v>38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205">
        <v>0</v>
      </c>
      <c r="AH158" s="206">
        <v>0</v>
      </c>
    </row>
    <row r="159" spans="1:34" ht="15" hidden="1" customHeight="1" x14ac:dyDescent="0.25">
      <c r="A159" s="466">
        <v>31</v>
      </c>
      <c r="B159" s="469" t="e">
        <v>#N/A</v>
      </c>
      <c r="C159" s="472" t="e">
        <v>#N/A</v>
      </c>
      <c r="D159" s="26" t="e">
        <v>#N/A</v>
      </c>
      <c r="E159" s="27" t="s">
        <v>34</v>
      </c>
      <c r="F159" s="268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69"/>
      <c r="X159" s="243"/>
      <c r="Y159" s="243"/>
      <c r="Z159" s="243"/>
      <c r="AA159" s="243"/>
      <c r="AB159" s="243"/>
      <c r="AC159" s="243"/>
      <c r="AD159" s="243"/>
      <c r="AE159" s="243"/>
      <c r="AF159" s="244"/>
      <c r="AG159" s="201">
        <v>0</v>
      </c>
      <c r="AH159" s="202">
        <v>0</v>
      </c>
    </row>
    <row r="160" spans="1:34" ht="15" hidden="1" customHeight="1" x14ac:dyDescent="0.25">
      <c r="A160" s="467"/>
      <c r="B160" s="470"/>
      <c r="C160" s="473"/>
      <c r="D160" s="28" t="e">
        <v>#N/A</v>
      </c>
      <c r="E160" s="29" t="s">
        <v>35</v>
      </c>
      <c r="F160" s="247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66"/>
      <c r="X160" s="245"/>
      <c r="Y160" s="245"/>
      <c r="Z160" s="245"/>
      <c r="AA160" s="245"/>
      <c r="AB160" s="245"/>
      <c r="AC160" s="245"/>
      <c r="AD160" s="245"/>
      <c r="AE160" s="245"/>
      <c r="AF160" s="246"/>
      <c r="AG160" s="203">
        <v>0</v>
      </c>
      <c r="AH160" s="204">
        <v>0</v>
      </c>
    </row>
    <row r="161" spans="1:34" ht="15" hidden="1" customHeight="1" x14ac:dyDescent="0.25">
      <c r="A161" s="467"/>
      <c r="B161" s="470"/>
      <c r="C161" s="473"/>
      <c r="D161" s="28" t="e">
        <v>#N/A</v>
      </c>
      <c r="E161" s="29" t="s">
        <v>36</v>
      </c>
      <c r="F161" s="247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66"/>
      <c r="X161" s="245"/>
      <c r="Y161" s="245"/>
      <c r="Z161" s="245"/>
      <c r="AA161" s="245"/>
      <c r="AB161" s="245"/>
      <c r="AC161" s="245"/>
      <c r="AD161" s="245"/>
      <c r="AE161" s="245"/>
      <c r="AF161" s="246"/>
      <c r="AG161" s="203">
        <v>0</v>
      </c>
      <c r="AH161" s="204">
        <v>0</v>
      </c>
    </row>
    <row r="162" spans="1:34" ht="15.75" hidden="1" customHeight="1" thickBot="1" x14ac:dyDescent="0.3">
      <c r="A162" s="467"/>
      <c r="B162" s="470"/>
      <c r="C162" s="473"/>
      <c r="D162" s="28" t="e">
        <v>#N/A</v>
      </c>
      <c r="E162" s="29" t="s">
        <v>37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203">
        <v>0</v>
      </c>
      <c r="AH162" s="204">
        <v>0</v>
      </c>
    </row>
    <row r="163" spans="1:34" ht="15.75" hidden="1" customHeight="1" thickBot="1" x14ac:dyDescent="0.3">
      <c r="A163" s="468"/>
      <c r="B163" s="471"/>
      <c r="C163" s="474"/>
      <c r="D163" s="30" t="e">
        <v>#N/A</v>
      </c>
      <c r="E163" s="31" t="s">
        <v>38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205">
        <v>0</v>
      </c>
      <c r="AH163" s="206">
        <v>0</v>
      </c>
    </row>
    <row r="164" spans="1:34" ht="15" hidden="1" customHeight="1" x14ac:dyDescent="0.25">
      <c r="A164" s="466">
        <v>32</v>
      </c>
      <c r="B164" s="469" t="e">
        <v>#N/A</v>
      </c>
      <c r="C164" s="472" t="e">
        <v>#N/A</v>
      </c>
      <c r="D164" s="26" t="e">
        <v>#N/A</v>
      </c>
      <c r="E164" s="27" t="s">
        <v>34</v>
      </c>
      <c r="F164" s="268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69"/>
      <c r="X164" s="243"/>
      <c r="Y164" s="243"/>
      <c r="Z164" s="243"/>
      <c r="AA164" s="243"/>
      <c r="AB164" s="243"/>
      <c r="AC164" s="243"/>
      <c r="AD164" s="243"/>
      <c r="AE164" s="243"/>
      <c r="AF164" s="244"/>
      <c r="AG164" s="201">
        <v>0</v>
      </c>
      <c r="AH164" s="202">
        <v>0</v>
      </c>
    </row>
    <row r="165" spans="1:34" ht="15" hidden="1" customHeight="1" x14ac:dyDescent="0.25">
      <c r="A165" s="467"/>
      <c r="B165" s="470"/>
      <c r="C165" s="473"/>
      <c r="D165" s="28" t="e">
        <v>#N/A</v>
      </c>
      <c r="E165" s="29" t="s">
        <v>35</v>
      </c>
      <c r="F165" s="247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66"/>
      <c r="X165" s="245"/>
      <c r="Y165" s="245"/>
      <c r="Z165" s="245"/>
      <c r="AA165" s="245"/>
      <c r="AB165" s="245"/>
      <c r="AC165" s="245"/>
      <c r="AD165" s="245"/>
      <c r="AE165" s="245"/>
      <c r="AF165" s="246"/>
      <c r="AG165" s="203">
        <v>0</v>
      </c>
      <c r="AH165" s="204">
        <v>0</v>
      </c>
    </row>
    <row r="166" spans="1:34" ht="15" hidden="1" customHeight="1" x14ac:dyDescent="0.25">
      <c r="A166" s="467"/>
      <c r="B166" s="470"/>
      <c r="C166" s="473"/>
      <c r="D166" s="28" t="e">
        <v>#N/A</v>
      </c>
      <c r="E166" s="29" t="s">
        <v>36</v>
      </c>
      <c r="F166" s="247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66"/>
      <c r="X166" s="245"/>
      <c r="Y166" s="245"/>
      <c r="Z166" s="245"/>
      <c r="AA166" s="245"/>
      <c r="AB166" s="245"/>
      <c r="AC166" s="245"/>
      <c r="AD166" s="245"/>
      <c r="AE166" s="245"/>
      <c r="AF166" s="246"/>
      <c r="AG166" s="203">
        <v>0</v>
      </c>
      <c r="AH166" s="204">
        <v>0</v>
      </c>
    </row>
    <row r="167" spans="1:34" ht="15.75" hidden="1" customHeight="1" thickBot="1" x14ac:dyDescent="0.3">
      <c r="A167" s="467"/>
      <c r="B167" s="470"/>
      <c r="C167" s="473"/>
      <c r="D167" s="28" t="e">
        <v>#N/A</v>
      </c>
      <c r="E167" s="29" t="s">
        <v>37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203">
        <v>0</v>
      </c>
      <c r="AH167" s="204">
        <v>0</v>
      </c>
    </row>
    <row r="168" spans="1:34" ht="15.75" hidden="1" customHeight="1" thickBot="1" x14ac:dyDescent="0.3">
      <c r="A168" s="468"/>
      <c r="B168" s="471"/>
      <c r="C168" s="474"/>
      <c r="D168" s="30" t="e">
        <v>#N/A</v>
      </c>
      <c r="E168" s="31" t="s">
        <v>38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205">
        <v>0</v>
      </c>
      <c r="AH168" s="206">
        <v>0</v>
      </c>
    </row>
    <row r="169" spans="1:34" ht="15" hidden="1" customHeight="1" x14ac:dyDescent="0.25">
      <c r="A169" s="466">
        <v>33</v>
      </c>
      <c r="B169" s="469" t="e">
        <v>#N/A</v>
      </c>
      <c r="C169" s="472" t="e">
        <v>#N/A</v>
      </c>
      <c r="D169" s="26" t="e">
        <v>#N/A</v>
      </c>
      <c r="E169" s="27" t="s">
        <v>34</v>
      </c>
      <c r="F169" s="268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69"/>
      <c r="X169" s="243"/>
      <c r="Y169" s="243"/>
      <c r="Z169" s="243"/>
      <c r="AA169" s="243"/>
      <c r="AB169" s="243"/>
      <c r="AC169" s="243"/>
      <c r="AD169" s="243"/>
      <c r="AE169" s="243"/>
      <c r="AF169" s="244"/>
      <c r="AG169" s="201">
        <v>0</v>
      </c>
      <c r="AH169" s="202">
        <v>0</v>
      </c>
    </row>
    <row r="170" spans="1:34" ht="15" hidden="1" customHeight="1" x14ac:dyDescent="0.25">
      <c r="A170" s="467"/>
      <c r="B170" s="470"/>
      <c r="C170" s="473"/>
      <c r="D170" s="28" t="e">
        <v>#N/A</v>
      </c>
      <c r="E170" s="29" t="s">
        <v>35</v>
      </c>
      <c r="F170" s="247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66"/>
      <c r="X170" s="245"/>
      <c r="Y170" s="245"/>
      <c r="Z170" s="245"/>
      <c r="AA170" s="245"/>
      <c r="AB170" s="245"/>
      <c r="AC170" s="245"/>
      <c r="AD170" s="245"/>
      <c r="AE170" s="245"/>
      <c r="AF170" s="246"/>
      <c r="AG170" s="203">
        <v>0</v>
      </c>
      <c r="AH170" s="204">
        <v>0</v>
      </c>
    </row>
    <row r="171" spans="1:34" ht="15" hidden="1" customHeight="1" x14ac:dyDescent="0.25">
      <c r="A171" s="467"/>
      <c r="B171" s="470"/>
      <c r="C171" s="473"/>
      <c r="D171" s="28" t="e">
        <v>#N/A</v>
      </c>
      <c r="E171" s="29" t="s">
        <v>36</v>
      </c>
      <c r="F171" s="247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66"/>
      <c r="X171" s="245"/>
      <c r="Y171" s="245"/>
      <c r="Z171" s="245"/>
      <c r="AA171" s="245"/>
      <c r="AB171" s="245"/>
      <c r="AC171" s="245"/>
      <c r="AD171" s="245"/>
      <c r="AE171" s="245"/>
      <c r="AF171" s="246"/>
      <c r="AG171" s="203">
        <v>0</v>
      </c>
      <c r="AH171" s="204">
        <v>0</v>
      </c>
    </row>
    <row r="172" spans="1:34" ht="15.75" hidden="1" customHeight="1" thickBot="1" x14ac:dyDescent="0.3">
      <c r="A172" s="467"/>
      <c r="B172" s="470"/>
      <c r="C172" s="473"/>
      <c r="D172" s="28" t="e">
        <v>#N/A</v>
      </c>
      <c r="E172" s="29" t="s">
        <v>37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203">
        <v>0</v>
      </c>
      <c r="AH172" s="204">
        <v>0</v>
      </c>
    </row>
    <row r="173" spans="1:34" ht="15.75" hidden="1" customHeight="1" thickBot="1" x14ac:dyDescent="0.3">
      <c r="A173" s="468"/>
      <c r="B173" s="471"/>
      <c r="C173" s="474"/>
      <c r="D173" s="30" t="e">
        <v>#N/A</v>
      </c>
      <c r="E173" s="31" t="s">
        <v>38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205">
        <v>0</v>
      </c>
      <c r="AH173" s="206">
        <v>0</v>
      </c>
    </row>
    <row r="174" spans="1:34" ht="15" hidden="1" customHeight="1" x14ac:dyDescent="0.25">
      <c r="A174" s="466">
        <v>34</v>
      </c>
      <c r="B174" s="469" t="e">
        <v>#N/A</v>
      </c>
      <c r="C174" s="472" t="e">
        <v>#N/A</v>
      </c>
      <c r="D174" s="26" t="e">
        <v>#N/A</v>
      </c>
      <c r="E174" s="27" t="s">
        <v>34</v>
      </c>
      <c r="F174" s="268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69"/>
      <c r="X174" s="243"/>
      <c r="Y174" s="243"/>
      <c r="Z174" s="243"/>
      <c r="AA174" s="243"/>
      <c r="AB174" s="243"/>
      <c r="AC174" s="243"/>
      <c r="AD174" s="243"/>
      <c r="AE174" s="243"/>
      <c r="AF174" s="244"/>
      <c r="AG174" s="201">
        <v>0</v>
      </c>
      <c r="AH174" s="202">
        <v>0</v>
      </c>
    </row>
    <row r="175" spans="1:34" ht="15" hidden="1" customHeight="1" x14ac:dyDescent="0.25">
      <c r="A175" s="467"/>
      <c r="B175" s="470"/>
      <c r="C175" s="473"/>
      <c r="D175" s="28" t="e">
        <v>#N/A</v>
      </c>
      <c r="E175" s="29" t="s">
        <v>35</v>
      </c>
      <c r="F175" s="247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66"/>
      <c r="X175" s="245"/>
      <c r="Y175" s="245"/>
      <c r="Z175" s="245"/>
      <c r="AA175" s="245"/>
      <c r="AB175" s="245"/>
      <c r="AC175" s="245"/>
      <c r="AD175" s="245"/>
      <c r="AE175" s="245"/>
      <c r="AF175" s="246"/>
      <c r="AG175" s="203">
        <v>0</v>
      </c>
      <c r="AH175" s="204">
        <v>0</v>
      </c>
    </row>
    <row r="176" spans="1:34" ht="15" hidden="1" customHeight="1" x14ac:dyDescent="0.25">
      <c r="A176" s="467"/>
      <c r="B176" s="470"/>
      <c r="C176" s="473"/>
      <c r="D176" s="28" t="e">
        <v>#N/A</v>
      </c>
      <c r="E176" s="29" t="s">
        <v>36</v>
      </c>
      <c r="F176" s="247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66"/>
      <c r="X176" s="245"/>
      <c r="Y176" s="245"/>
      <c r="Z176" s="245"/>
      <c r="AA176" s="245"/>
      <c r="AB176" s="245"/>
      <c r="AC176" s="245"/>
      <c r="AD176" s="245"/>
      <c r="AE176" s="245"/>
      <c r="AF176" s="246"/>
      <c r="AG176" s="203">
        <v>0</v>
      </c>
      <c r="AH176" s="204">
        <v>0</v>
      </c>
    </row>
    <row r="177" spans="1:34" ht="15.75" hidden="1" customHeight="1" thickBot="1" x14ac:dyDescent="0.3">
      <c r="A177" s="467"/>
      <c r="B177" s="470"/>
      <c r="C177" s="473"/>
      <c r="D177" s="28" t="e">
        <v>#N/A</v>
      </c>
      <c r="E177" s="29" t="s">
        <v>37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203">
        <v>0</v>
      </c>
      <c r="AH177" s="204">
        <v>0</v>
      </c>
    </row>
    <row r="178" spans="1:34" ht="15.75" hidden="1" customHeight="1" thickBot="1" x14ac:dyDescent="0.3">
      <c r="A178" s="468"/>
      <c r="B178" s="471"/>
      <c r="C178" s="474"/>
      <c r="D178" s="30" t="e">
        <v>#N/A</v>
      </c>
      <c r="E178" s="31" t="s">
        <v>38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205">
        <v>0</v>
      </c>
      <c r="AH178" s="206">
        <v>0</v>
      </c>
    </row>
    <row r="179" spans="1:34" ht="15" hidden="1" customHeight="1" x14ac:dyDescent="0.25">
      <c r="A179" s="466">
        <v>35</v>
      </c>
      <c r="B179" s="469" t="e">
        <v>#N/A</v>
      </c>
      <c r="C179" s="472" t="e">
        <v>#N/A</v>
      </c>
      <c r="D179" s="26" t="e">
        <v>#N/A</v>
      </c>
      <c r="E179" s="27" t="s">
        <v>34</v>
      </c>
      <c r="F179" s="268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69"/>
      <c r="X179" s="243"/>
      <c r="Y179" s="243"/>
      <c r="Z179" s="243"/>
      <c r="AA179" s="243"/>
      <c r="AB179" s="243"/>
      <c r="AC179" s="243"/>
      <c r="AD179" s="243"/>
      <c r="AE179" s="243"/>
      <c r="AF179" s="244"/>
      <c r="AG179" s="201">
        <v>0</v>
      </c>
      <c r="AH179" s="202">
        <v>0</v>
      </c>
    </row>
    <row r="180" spans="1:34" ht="15" hidden="1" customHeight="1" x14ac:dyDescent="0.25">
      <c r="A180" s="467"/>
      <c r="B180" s="470"/>
      <c r="C180" s="473"/>
      <c r="D180" s="28" t="e">
        <v>#N/A</v>
      </c>
      <c r="E180" s="29" t="s">
        <v>35</v>
      </c>
      <c r="F180" s="247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66"/>
      <c r="X180" s="245"/>
      <c r="Y180" s="245"/>
      <c r="Z180" s="245"/>
      <c r="AA180" s="245"/>
      <c r="AB180" s="245"/>
      <c r="AC180" s="245"/>
      <c r="AD180" s="245"/>
      <c r="AE180" s="245"/>
      <c r="AF180" s="246"/>
      <c r="AG180" s="203">
        <v>0</v>
      </c>
      <c r="AH180" s="204">
        <v>0</v>
      </c>
    </row>
    <row r="181" spans="1:34" ht="15" hidden="1" customHeight="1" x14ac:dyDescent="0.25">
      <c r="A181" s="467"/>
      <c r="B181" s="470"/>
      <c r="C181" s="473"/>
      <c r="D181" s="28" t="e">
        <v>#N/A</v>
      </c>
      <c r="E181" s="29" t="s">
        <v>36</v>
      </c>
      <c r="F181" s="247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66"/>
      <c r="X181" s="245"/>
      <c r="Y181" s="245"/>
      <c r="Z181" s="245"/>
      <c r="AA181" s="245"/>
      <c r="AB181" s="245"/>
      <c r="AC181" s="245"/>
      <c r="AD181" s="245"/>
      <c r="AE181" s="245"/>
      <c r="AF181" s="246"/>
      <c r="AG181" s="203">
        <v>0</v>
      </c>
      <c r="AH181" s="204">
        <v>0</v>
      </c>
    </row>
    <row r="182" spans="1:34" ht="15.75" hidden="1" customHeight="1" thickBot="1" x14ac:dyDescent="0.3">
      <c r="A182" s="467"/>
      <c r="B182" s="470"/>
      <c r="C182" s="473"/>
      <c r="D182" s="28" t="e">
        <v>#N/A</v>
      </c>
      <c r="E182" s="29" t="s">
        <v>37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203">
        <v>0</v>
      </c>
      <c r="AH182" s="204">
        <v>0</v>
      </c>
    </row>
    <row r="183" spans="1:34" ht="15.75" hidden="1" customHeight="1" thickBot="1" x14ac:dyDescent="0.3">
      <c r="A183" s="468"/>
      <c r="B183" s="471"/>
      <c r="C183" s="474"/>
      <c r="D183" s="30" t="e">
        <v>#N/A</v>
      </c>
      <c r="E183" s="31" t="s">
        <v>38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205">
        <v>0</v>
      </c>
      <c r="AH183" s="206">
        <v>0</v>
      </c>
    </row>
    <row r="184" spans="1:34" ht="15" hidden="1" customHeight="1" x14ac:dyDescent="0.25">
      <c r="A184" s="466">
        <v>36</v>
      </c>
      <c r="B184" s="469" t="e">
        <v>#N/A</v>
      </c>
      <c r="C184" s="472" t="e">
        <v>#N/A</v>
      </c>
      <c r="D184" s="26" t="e">
        <v>#N/A</v>
      </c>
      <c r="E184" s="27" t="s">
        <v>34</v>
      </c>
      <c r="F184" s="268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69"/>
      <c r="X184" s="243"/>
      <c r="Y184" s="243"/>
      <c r="Z184" s="243"/>
      <c r="AA184" s="243"/>
      <c r="AB184" s="243"/>
      <c r="AC184" s="243"/>
      <c r="AD184" s="243"/>
      <c r="AE184" s="243"/>
      <c r="AF184" s="244"/>
      <c r="AG184" s="201">
        <v>0</v>
      </c>
      <c r="AH184" s="202">
        <v>0</v>
      </c>
    </row>
    <row r="185" spans="1:34" ht="15" hidden="1" customHeight="1" x14ac:dyDescent="0.25">
      <c r="A185" s="467"/>
      <c r="B185" s="470"/>
      <c r="C185" s="473"/>
      <c r="D185" s="28" t="e">
        <v>#N/A</v>
      </c>
      <c r="E185" s="29" t="s">
        <v>35</v>
      </c>
      <c r="F185" s="247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66"/>
      <c r="X185" s="245"/>
      <c r="Y185" s="245"/>
      <c r="Z185" s="245"/>
      <c r="AA185" s="245"/>
      <c r="AB185" s="245"/>
      <c r="AC185" s="245"/>
      <c r="AD185" s="245"/>
      <c r="AE185" s="245"/>
      <c r="AF185" s="246"/>
      <c r="AG185" s="203">
        <v>0</v>
      </c>
      <c r="AH185" s="204">
        <v>0</v>
      </c>
    </row>
    <row r="186" spans="1:34" ht="15" hidden="1" customHeight="1" x14ac:dyDescent="0.25">
      <c r="A186" s="467"/>
      <c r="B186" s="470"/>
      <c r="C186" s="473"/>
      <c r="D186" s="28" t="e">
        <v>#N/A</v>
      </c>
      <c r="E186" s="29" t="s">
        <v>36</v>
      </c>
      <c r="F186" s="247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66"/>
      <c r="X186" s="245"/>
      <c r="Y186" s="245"/>
      <c r="Z186" s="245"/>
      <c r="AA186" s="245"/>
      <c r="AB186" s="245"/>
      <c r="AC186" s="245"/>
      <c r="AD186" s="245"/>
      <c r="AE186" s="245"/>
      <c r="AF186" s="246"/>
      <c r="AG186" s="203">
        <v>0</v>
      </c>
      <c r="AH186" s="204">
        <v>0</v>
      </c>
    </row>
    <row r="187" spans="1:34" ht="15.75" hidden="1" customHeight="1" thickBot="1" x14ac:dyDescent="0.3">
      <c r="A187" s="467"/>
      <c r="B187" s="470"/>
      <c r="C187" s="473"/>
      <c r="D187" s="28" t="e">
        <v>#N/A</v>
      </c>
      <c r="E187" s="29" t="s">
        <v>37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203">
        <v>0</v>
      </c>
      <c r="AH187" s="204">
        <v>0</v>
      </c>
    </row>
    <row r="188" spans="1:34" ht="15.75" hidden="1" customHeight="1" thickBot="1" x14ac:dyDescent="0.3">
      <c r="A188" s="468"/>
      <c r="B188" s="471"/>
      <c r="C188" s="474"/>
      <c r="D188" s="30" t="e">
        <v>#N/A</v>
      </c>
      <c r="E188" s="31" t="s">
        <v>38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205">
        <v>0</v>
      </c>
      <c r="AH188" s="206">
        <v>0</v>
      </c>
    </row>
    <row r="189" spans="1:34" ht="15" hidden="1" customHeight="1" x14ac:dyDescent="0.25">
      <c r="A189" s="466">
        <v>37</v>
      </c>
      <c r="B189" s="469" t="e">
        <v>#N/A</v>
      </c>
      <c r="C189" s="472" t="e">
        <v>#N/A</v>
      </c>
      <c r="D189" s="26" t="e">
        <v>#N/A</v>
      </c>
      <c r="E189" s="27" t="s">
        <v>34</v>
      </c>
      <c r="F189" s="268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69"/>
      <c r="X189" s="243"/>
      <c r="Y189" s="243"/>
      <c r="Z189" s="243"/>
      <c r="AA189" s="243"/>
      <c r="AB189" s="243"/>
      <c r="AC189" s="243"/>
      <c r="AD189" s="243"/>
      <c r="AE189" s="243"/>
      <c r="AF189" s="244"/>
      <c r="AG189" s="201">
        <v>0</v>
      </c>
      <c r="AH189" s="202">
        <v>0</v>
      </c>
    </row>
    <row r="190" spans="1:34" ht="15" hidden="1" customHeight="1" x14ac:dyDescent="0.25">
      <c r="A190" s="467"/>
      <c r="B190" s="470"/>
      <c r="C190" s="473"/>
      <c r="D190" s="28" t="e">
        <v>#N/A</v>
      </c>
      <c r="E190" s="29" t="s">
        <v>35</v>
      </c>
      <c r="F190" s="247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66"/>
      <c r="X190" s="245"/>
      <c r="Y190" s="245"/>
      <c r="Z190" s="245"/>
      <c r="AA190" s="245"/>
      <c r="AB190" s="245"/>
      <c r="AC190" s="245"/>
      <c r="AD190" s="245"/>
      <c r="AE190" s="245"/>
      <c r="AF190" s="246"/>
      <c r="AG190" s="203">
        <v>0</v>
      </c>
      <c r="AH190" s="204">
        <v>0</v>
      </c>
    </row>
    <row r="191" spans="1:34" ht="15" hidden="1" customHeight="1" x14ac:dyDescent="0.25">
      <c r="A191" s="467"/>
      <c r="B191" s="470"/>
      <c r="C191" s="473"/>
      <c r="D191" s="28" t="e">
        <v>#N/A</v>
      </c>
      <c r="E191" s="29" t="s">
        <v>36</v>
      </c>
      <c r="F191" s="247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66"/>
      <c r="X191" s="245"/>
      <c r="Y191" s="245"/>
      <c r="Z191" s="245"/>
      <c r="AA191" s="245"/>
      <c r="AB191" s="245"/>
      <c r="AC191" s="245"/>
      <c r="AD191" s="245"/>
      <c r="AE191" s="245"/>
      <c r="AF191" s="246"/>
      <c r="AG191" s="203">
        <v>0</v>
      </c>
      <c r="AH191" s="204">
        <v>0</v>
      </c>
    </row>
    <row r="192" spans="1:34" ht="15.75" hidden="1" customHeight="1" thickBot="1" x14ac:dyDescent="0.3">
      <c r="A192" s="467"/>
      <c r="B192" s="470"/>
      <c r="C192" s="473"/>
      <c r="D192" s="28" t="e">
        <v>#N/A</v>
      </c>
      <c r="E192" s="29" t="s">
        <v>37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203">
        <v>0</v>
      </c>
      <c r="AH192" s="204">
        <v>0</v>
      </c>
    </row>
    <row r="193" spans="1:34" ht="15.75" hidden="1" customHeight="1" thickBot="1" x14ac:dyDescent="0.3">
      <c r="A193" s="468"/>
      <c r="B193" s="471"/>
      <c r="C193" s="474"/>
      <c r="D193" s="30" t="e">
        <v>#N/A</v>
      </c>
      <c r="E193" s="31" t="s">
        <v>38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205">
        <v>0</v>
      </c>
      <c r="AH193" s="206">
        <v>0</v>
      </c>
    </row>
    <row r="194" spans="1:34" ht="15" hidden="1" customHeight="1" x14ac:dyDescent="0.25">
      <c r="A194" s="466">
        <v>38</v>
      </c>
      <c r="B194" s="469" t="e">
        <v>#N/A</v>
      </c>
      <c r="C194" s="472" t="e">
        <v>#N/A</v>
      </c>
      <c r="D194" s="26" t="e">
        <v>#N/A</v>
      </c>
      <c r="E194" s="27" t="s">
        <v>34</v>
      </c>
      <c r="F194" s="268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69"/>
      <c r="X194" s="243"/>
      <c r="Y194" s="243"/>
      <c r="Z194" s="243"/>
      <c r="AA194" s="243"/>
      <c r="AB194" s="243"/>
      <c r="AC194" s="243"/>
      <c r="AD194" s="243"/>
      <c r="AE194" s="243"/>
      <c r="AF194" s="244"/>
      <c r="AG194" s="201">
        <v>0</v>
      </c>
      <c r="AH194" s="202">
        <v>0</v>
      </c>
    </row>
    <row r="195" spans="1:34" ht="15" hidden="1" customHeight="1" x14ac:dyDescent="0.25">
      <c r="A195" s="467"/>
      <c r="B195" s="470"/>
      <c r="C195" s="473"/>
      <c r="D195" s="28" t="e">
        <v>#N/A</v>
      </c>
      <c r="E195" s="29" t="s">
        <v>35</v>
      </c>
      <c r="F195" s="247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66"/>
      <c r="X195" s="245"/>
      <c r="Y195" s="245"/>
      <c r="Z195" s="245"/>
      <c r="AA195" s="245"/>
      <c r="AB195" s="245"/>
      <c r="AC195" s="245"/>
      <c r="AD195" s="245"/>
      <c r="AE195" s="245"/>
      <c r="AF195" s="246"/>
      <c r="AG195" s="203">
        <v>0</v>
      </c>
      <c r="AH195" s="204">
        <v>0</v>
      </c>
    </row>
    <row r="196" spans="1:34" ht="15" hidden="1" customHeight="1" x14ac:dyDescent="0.25">
      <c r="A196" s="467"/>
      <c r="B196" s="470"/>
      <c r="C196" s="473"/>
      <c r="D196" s="28" t="e">
        <v>#N/A</v>
      </c>
      <c r="E196" s="29" t="s">
        <v>36</v>
      </c>
      <c r="F196" s="247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66"/>
      <c r="X196" s="245"/>
      <c r="Y196" s="245"/>
      <c r="Z196" s="245"/>
      <c r="AA196" s="245"/>
      <c r="AB196" s="245"/>
      <c r="AC196" s="245"/>
      <c r="AD196" s="245"/>
      <c r="AE196" s="245"/>
      <c r="AF196" s="246"/>
      <c r="AG196" s="203">
        <v>0</v>
      </c>
      <c r="AH196" s="204">
        <v>0</v>
      </c>
    </row>
    <row r="197" spans="1:34" ht="15.75" hidden="1" customHeight="1" thickBot="1" x14ac:dyDescent="0.3">
      <c r="A197" s="467"/>
      <c r="B197" s="470"/>
      <c r="C197" s="473"/>
      <c r="D197" s="28" t="e">
        <v>#N/A</v>
      </c>
      <c r="E197" s="29" t="s">
        <v>37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203">
        <v>0</v>
      </c>
      <c r="AH197" s="204">
        <v>0</v>
      </c>
    </row>
    <row r="198" spans="1:34" ht="15.75" hidden="1" customHeight="1" thickBot="1" x14ac:dyDescent="0.3">
      <c r="A198" s="468"/>
      <c r="B198" s="471"/>
      <c r="C198" s="474"/>
      <c r="D198" s="30" t="e">
        <v>#N/A</v>
      </c>
      <c r="E198" s="31" t="s">
        <v>38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205">
        <v>0</v>
      </c>
      <c r="AH198" s="206">
        <v>0</v>
      </c>
    </row>
    <row r="199" spans="1:34" ht="15" hidden="1" customHeight="1" x14ac:dyDescent="0.25">
      <c r="A199" s="466">
        <v>39</v>
      </c>
      <c r="B199" s="469" t="e">
        <v>#N/A</v>
      </c>
      <c r="C199" s="472" t="e">
        <v>#N/A</v>
      </c>
      <c r="D199" s="26" t="e">
        <v>#N/A</v>
      </c>
      <c r="E199" s="27" t="s">
        <v>34</v>
      </c>
      <c r="F199" s="268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69"/>
      <c r="X199" s="243"/>
      <c r="Y199" s="243"/>
      <c r="Z199" s="243"/>
      <c r="AA199" s="243"/>
      <c r="AB199" s="243"/>
      <c r="AC199" s="243"/>
      <c r="AD199" s="243"/>
      <c r="AE199" s="243"/>
      <c r="AF199" s="244"/>
      <c r="AG199" s="201">
        <v>0</v>
      </c>
      <c r="AH199" s="202">
        <v>0</v>
      </c>
    </row>
    <row r="200" spans="1:34" ht="15" hidden="1" customHeight="1" x14ac:dyDescent="0.25">
      <c r="A200" s="467"/>
      <c r="B200" s="470"/>
      <c r="C200" s="473"/>
      <c r="D200" s="28" t="e">
        <v>#N/A</v>
      </c>
      <c r="E200" s="29" t="s">
        <v>35</v>
      </c>
      <c r="F200" s="247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66"/>
      <c r="X200" s="245"/>
      <c r="Y200" s="245"/>
      <c r="Z200" s="245"/>
      <c r="AA200" s="245"/>
      <c r="AB200" s="245"/>
      <c r="AC200" s="245"/>
      <c r="AD200" s="245"/>
      <c r="AE200" s="245"/>
      <c r="AF200" s="246"/>
      <c r="AG200" s="203">
        <v>0</v>
      </c>
      <c r="AH200" s="204">
        <v>0</v>
      </c>
    </row>
    <row r="201" spans="1:34" ht="15" hidden="1" customHeight="1" x14ac:dyDescent="0.25">
      <c r="A201" s="467"/>
      <c r="B201" s="470"/>
      <c r="C201" s="473"/>
      <c r="D201" s="28" t="e">
        <v>#N/A</v>
      </c>
      <c r="E201" s="29" t="s">
        <v>36</v>
      </c>
      <c r="F201" s="247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66"/>
      <c r="X201" s="245"/>
      <c r="Y201" s="245"/>
      <c r="Z201" s="245"/>
      <c r="AA201" s="245"/>
      <c r="AB201" s="245"/>
      <c r="AC201" s="245"/>
      <c r="AD201" s="245"/>
      <c r="AE201" s="245"/>
      <c r="AF201" s="246"/>
      <c r="AG201" s="203">
        <v>0</v>
      </c>
      <c r="AH201" s="204">
        <v>0</v>
      </c>
    </row>
    <row r="202" spans="1:34" ht="15.75" hidden="1" customHeight="1" thickBot="1" x14ac:dyDescent="0.3">
      <c r="A202" s="467"/>
      <c r="B202" s="470"/>
      <c r="C202" s="473"/>
      <c r="D202" s="28" t="e">
        <v>#N/A</v>
      </c>
      <c r="E202" s="29" t="s">
        <v>37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203">
        <v>0</v>
      </c>
      <c r="AH202" s="204">
        <v>0</v>
      </c>
    </row>
    <row r="203" spans="1:34" ht="15.75" hidden="1" customHeight="1" thickBot="1" x14ac:dyDescent="0.3">
      <c r="A203" s="468"/>
      <c r="B203" s="471"/>
      <c r="C203" s="474"/>
      <c r="D203" s="30" t="e">
        <v>#N/A</v>
      </c>
      <c r="E203" s="31" t="s">
        <v>38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205">
        <v>0</v>
      </c>
      <c r="AH203" s="206">
        <v>0</v>
      </c>
    </row>
    <row r="204" spans="1:34" ht="15" hidden="1" customHeight="1" x14ac:dyDescent="0.25">
      <c r="A204" s="466">
        <v>40</v>
      </c>
      <c r="B204" s="469" t="e">
        <v>#N/A</v>
      </c>
      <c r="C204" s="472" t="e">
        <v>#N/A</v>
      </c>
      <c r="D204" s="26" t="e">
        <v>#N/A</v>
      </c>
      <c r="E204" s="27" t="s">
        <v>34</v>
      </c>
      <c r="F204" s="268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69"/>
      <c r="X204" s="243"/>
      <c r="Y204" s="243"/>
      <c r="Z204" s="243"/>
      <c r="AA204" s="243"/>
      <c r="AB204" s="243"/>
      <c r="AC204" s="243"/>
      <c r="AD204" s="243"/>
      <c r="AE204" s="243"/>
      <c r="AF204" s="244"/>
      <c r="AG204" s="201">
        <v>0</v>
      </c>
      <c r="AH204" s="202">
        <v>0</v>
      </c>
    </row>
    <row r="205" spans="1:34" ht="15" hidden="1" customHeight="1" x14ac:dyDescent="0.25">
      <c r="A205" s="467"/>
      <c r="B205" s="470"/>
      <c r="C205" s="473"/>
      <c r="D205" s="28" t="e">
        <v>#N/A</v>
      </c>
      <c r="E205" s="29" t="s">
        <v>35</v>
      </c>
      <c r="F205" s="247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66"/>
      <c r="X205" s="245"/>
      <c r="Y205" s="245"/>
      <c r="Z205" s="245"/>
      <c r="AA205" s="245"/>
      <c r="AB205" s="245"/>
      <c r="AC205" s="245"/>
      <c r="AD205" s="245"/>
      <c r="AE205" s="245"/>
      <c r="AF205" s="246"/>
      <c r="AG205" s="203">
        <v>0</v>
      </c>
      <c r="AH205" s="204">
        <v>0</v>
      </c>
    </row>
    <row r="206" spans="1:34" ht="15" hidden="1" customHeight="1" x14ac:dyDescent="0.25">
      <c r="A206" s="467"/>
      <c r="B206" s="470"/>
      <c r="C206" s="473"/>
      <c r="D206" s="28" t="e">
        <v>#N/A</v>
      </c>
      <c r="E206" s="29" t="s">
        <v>36</v>
      </c>
      <c r="F206" s="247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66"/>
      <c r="X206" s="245"/>
      <c r="Y206" s="245"/>
      <c r="Z206" s="245"/>
      <c r="AA206" s="245"/>
      <c r="AB206" s="245"/>
      <c r="AC206" s="245"/>
      <c r="AD206" s="245"/>
      <c r="AE206" s="245"/>
      <c r="AF206" s="246"/>
      <c r="AG206" s="203">
        <v>0</v>
      </c>
      <c r="AH206" s="204">
        <v>0</v>
      </c>
    </row>
    <row r="207" spans="1:34" ht="15.75" hidden="1" customHeight="1" thickBot="1" x14ac:dyDescent="0.3">
      <c r="A207" s="467"/>
      <c r="B207" s="470"/>
      <c r="C207" s="473"/>
      <c r="D207" s="28" t="e">
        <v>#N/A</v>
      </c>
      <c r="E207" s="29" t="s">
        <v>37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203">
        <v>0</v>
      </c>
      <c r="AH207" s="204">
        <v>0</v>
      </c>
    </row>
    <row r="208" spans="1:34" ht="15.75" hidden="1" customHeight="1" thickBot="1" x14ac:dyDescent="0.3">
      <c r="A208" s="468"/>
      <c r="B208" s="471"/>
      <c r="C208" s="474"/>
      <c r="D208" s="30" t="e">
        <v>#N/A</v>
      </c>
      <c r="E208" s="31" t="s">
        <v>38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205">
        <v>0</v>
      </c>
      <c r="AH208" s="206">
        <v>0</v>
      </c>
    </row>
    <row r="209" spans="1:34" ht="15" hidden="1" customHeight="1" x14ac:dyDescent="0.25">
      <c r="A209" s="466">
        <v>41</v>
      </c>
      <c r="B209" s="469" t="e">
        <v>#N/A</v>
      </c>
      <c r="C209" s="472" t="e">
        <v>#N/A</v>
      </c>
      <c r="D209" s="26" t="e">
        <v>#N/A</v>
      </c>
      <c r="E209" s="27" t="s">
        <v>34</v>
      </c>
      <c r="F209" s="268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69"/>
      <c r="X209" s="243"/>
      <c r="Y209" s="243"/>
      <c r="Z209" s="243"/>
      <c r="AA209" s="243"/>
      <c r="AB209" s="243"/>
      <c r="AC209" s="243"/>
      <c r="AD209" s="243"/>
      <c r="AE209" s="243"/>
      <c r="AF209" s="244"/>
      <c r="AG209" s="201">
        <v>0</v>
      </c>
      <c r="AH209" s="202">
        <v>0</v>
      </c>
    </row>
    <row r="210" spans="1:34" ht="15" hidden="1" customHeight="1" x14ac:dyDescent="0.25">
      <c r="A210" s="467"/>
      <c r="B210" s="470"/>
      <c r="C210" s="473"/>
      <c r="D210" s="28" t="e">
        <v>#N/A</v>
      </c>
      <c r="E210" s="29" t="s">
        <v>35</v>
      </c>
      <c r="F210" s="247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66"/>
      <c r="X210" s="245"/>
      <c r="Y210" s="245"/>
      <c r="Z210" s="245"/>
      <c r="AA210" s="245"/>
      <c r="AB210" s="245"/>
      <c r="AC210" s="245"/>
      <c r="AD210" s="245"/>
      <c r="AE210" s="245"/>
      <c r="AF210" s="246"/>
      <c r="AG210" s="203">
        <v>0</v>
      </c>
      <c r="AH210" s="204">
        <v>0</v>
      </c>
    </row>
    <row r="211" spans="1:34" ht="15" hidden="1" customHeight="1" x14ac:dyDescent="0.25">
      <c r="A211" s="467"/>
      <c r="B211" s="470"/>
      <c r="C211" s="473"/>
      <c r="D211" s="28" t="e">
        <v>#N/A</v>
      </c>
      <c r="E211" s="29" t="s">
        <v>36</v>
      </c>
      <c r="F211" s="247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66"/>
      <c r="X211" s="245"/>
      <c r="Y211" s="245"/>
      <c r="Z211" s="245"/>
      <c r="AA211" s="245"/>
      <c r="AB211" s="245"/>
      <c r="AC211" s="245"/>
      <c r="AD211" s="245"/>
      <c r="AE211" s="245"/>
      <c r="AF211" s="246"/>
      <c r="AG211" s="203">
        <v>0</v>
      </c>
      <c r="AH211" s="204">
        <v>0</v>
      </c>
    </row>
    <row r="212" spans="1:34" ht="15.75" hidden="1" customHeight="1" thickBot="1" x14ac:dyDescent="0.3">
      <c r="A212" s="467"/>
      <c r="B212" s="470"/>
      <c r="C212" s="473"/>
      <c r="D212" s="28" t="e">
        <v>#N/A</v>
      </c>
      <c r="E212" s="29" t="s">
        <v>37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203">
        <v>0</v>
      </c>
      <c r="AH212" s="204">
        <v>0</v>
      </c>
    </row>
    <row r="213" spans="1:34" ht="15.75" hidden="1" customHeight="1" thickBot="1" x14ac:dyDescent="0.3">
      <c r="A213" s="468"/>
      <c r="B213" s="471"/>
      <c r="C213" s="474"/>
      <c r="D213" s="30" t="e">
        <v>#N/A</v>
      </c>
      <c r="E213" s="31" t="s">
        <v>38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205">
        <v>0</v>
      </c>
      <c r="AH213" s="206">
        <v>0</v>
      </c>
    </row>
    <row r="214" spans="1:34" ht="15" hidden="1" customHeight="1" x14ac:dyDescent="0.25">
      <c r="A214" s="466">
        <v>42</v>
      </c>
      <c r="B214" s="469" t="e">
        <v>#N/A</v>
      </c>
      <c r="C214" s="472" t="e">
        <v>#N/A</v>
      </c>
      <c r="D214" s="26" t="e">
        <v>#N/A</v>
      </c>
      <c r="E214" s="27" t="s">
        <v>34</v>
      </c>
      <c r="F214" s="268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69"/>
      <c r="X214" s="243"/>
      <c r="Y214" s="243"/>
      <c r="Z214" s="243"/>
      <c r="AA214" s="243"/>
      <c r="AB214" s="243"/>
      <c r="AC214" s="243"/>
      <c r="AD214" s="243"/>
      <c r="AE214" s="243"/>
      <c r="AF214" s="244"/>
      <c r="AG214" s="201">
        <v>0</v>
      </c>
      <c r="AH214" s="202">
        <v>0</v>
      </c>
    </row>
    <row r="215" spans="1:34" ht="15" hidden="1" customHeight="1" x14ac:dyDescent="0.25">
      <c r="A215" s="467"/>
      <c r="B215" s="470"/>
      <c r="C215" s="473"/>
      <c r="D215" s="28" t="e">
        <v>#N/A</v>
      </c>
      <c r="E215" s="29" t="s">
        <v>35</v>
      </c>
      <c r="F215" s="247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66"/>
      <c r="X215" s="245"/>
      <c r="Y215" s="245"/>
      <c r="Z215" s="245"/>
      <c r="AA215" s="245"/>
      <c r="AB215" s="245"/>
      <c r="AC215" s="245"/>
      <c r="AD215" s="245"/>
      <c r="AE215" s="245"/>
      <c r="AF215" s="246"/>
      <c r="AG215" s="203">
        <v>0</v>
      </c>
      <c r="AH215" s="204">
        <v>0</v>
      </c>
    </row>
    <row r="216" spans="1:34" ht="15" hidden="1" customHeight="1" x14ac:dyDescent="0.25">
      <c r="A216" s="467"/>
      <c r="B216" s="470"/>
      <c r="C216" s="473"/>
      <c r="D216" s="28" t="e">
        <v>#N/A</v>
      </c>
      <c r="E216" s="29" t="s">
        <v>36</v>
      </c>
      <c r="F216" s="247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66"/>
      <c r="X216" s="245"/>
      <c r="Y216" s="245"/>
      <c r="Z216" s="245"/>
      <c r="AA216" s="245"/>
      <c r="AB216" s="245"/>
      <c r="AC216" s="245"/>
      <c r="AD216" s="245"/>
      <c r="AE216" s="245"/>
      <c r="AF216" s="246"/>
      <c r="AG216" s="203">
        <v>0</v>
      </c>
      <c r="AH216" s="204">
        <v>0</v>
      </c>
    </row>
    <row r="217" spans="1:34" ht="15.75" hidden="1" customHeight="1" thickBot="1" x14ac:dyDescent="0.3">
      <c r="A217" s="467"/>
      <c r="B217" s="470"/>
      <c r="C217" s="473"/>
      <c r="D217" s="28" t="e">
        <v>#N/A</v>
      </c>
      <c r="E217" s="29" t="s">
        <v>37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203">
        <v>0</v>
      </c>
      <c r="AH217" s="204">
        <v>0</v>
      </c>
    </row>
    <row r="218" spans="1:34" ht="15.75" hidden="1" customHeight="1" thickBot="1" x14ac:dyDescent="0.3">
      <c r="A218" s="468"/>
      <c r="B218" s="471"/>
      <c r="C218" s="474"/>
      <c r="D218" s="30" t="e">
        <v>#N/A</v>
      </c>
      <c r="E218" s="31" t="s">
        <v>38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205">
        <v>0</v>
      </c>
      <c r="AH218" s="206">
        <v>0</v>
      </c>
    </row>
    <row r="219" spans="1:34" ht="15" hidden="1" customHeight="1" x14ac:dyDescent="0.25">
      <c r="A219" s="466">
        <v>43</v>
      </c>
      <c r="B219" s="469" t="e">
        <v>#N/A</v>
      </c>
      <c r="C219" s="472" t="e">
        <v>#N/A</v>
      </c>
      <c r="D219" s="26" t="e">
        <v>#N/A</v>
      </c>
      <c r="E219" s="27" t="s">
        <v>34</v>
      </c>
      <c r="F219" s="268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69"/>
      <c r="X219" s="243"/>
      <c r="Y219" s="243"/>
      <c r="Z219" s="243"/>
      <c r="AA219" s="243"/>
      <c r="AB219" s="243"/>
      <c r="AC219" s="243"/>
      <c r="AD219" s="243"/>
      <c r="AE219" s="243"/>
      <c r="AF219" s="244"/>
      <c r="AG219" s="201">
        <v>0</v>
      </c>
      <c r="AH219" s="202">
        <v>0</v>
      </c>
    </row>
    <row r="220" spans="1:34" ht="15" hidden="1" customHeight="1" x14ac:dyDescent="0.25">
      <c r="A220" s="467"/>
      <c r="B220" s="470"/>
      <c r="C220" s="473"/>
      <c r="D220" s="28" t="e">
        <v>#N/A</v>
      </c>
      <c r="E220" s="29" t="s">
        <v>35</v>
      </c>
      <c r="F220" s="247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66"/>
      <c r="X220" s="245"/>
      <c r="Y220" s="245"/>
      <c r="Z220" s="245"/>
      <c r="AA220" s="245"/>
      <c r="AB220" s="245"/>
      <c r="AC220" s="245"/>
      <c r="AD220" s="245"/>
      <c r="AE220" s="245"/>
      <c r="AF220" s="246"/>
      <c r="AG220" s="203">
        <v>0</v>
      </c>
      <c r="AH220" s="204">
        <v>0</v>
      </c>
    </row>
    <row r="221" spans="1:34" ht="15" hidden="1" customHeight="1" x14ac:dyDescent="0.25">
      <c r="A221" s="467"/>
      <c r="B221" s="470"/>
      <c r="C221" s="473"/>
      <c r="D221" s="28" t="e">
        <v>#N/A</v>
      </c>
      <c r="E221" s="29" t="s">
        <v>36</v>
      </c>
      <c r="F221" s="247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66"/>
      <c r="X221" s="245"/>
      <c r="Y221" s="245"/>
      <c r="Z221" s="245"/>
      <c r="AA221" s="245"/>
      <c r="AB221" s="245"/>
      <c r="AC221" s="245"/>
      <c r="AD221" s="245"/>
      <c r="AE221" s="245"/>
      <c r="AF221" s="246"/>
      <c r="AG221" s="203">
        <v>0</v>
      </c>
      <c r="AH221" s="204">
        <v>0</v>
      </c>
    </row>
    <row r="222" spans="1:34" ht="15.75" hidden="1" customHeight="1" thickBot="1" x14ac:dyDescent="0.3">
      <c r="A222" s="467"/>
      <c r="B222" s="470"/>
      <c r="C222" s="473"/>
      <c r="D222" s="28" t="e">
        <v>#N/A</v>
      </c>
      <c r="E222" s="29" t="s">
        <v>37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203">
        <v>0</v>
      </c>
      <c r="AH222" s="204">
        <v>0</v>
      </c>
    </row>
    <row r="223" spans="1:34" ht="15.75" hidden="1" customHeight="1" thickBot="1" x14ac:dyDescent="0.3">
      <c r="A223" s="468"/>
      <c r="B223" s="471"/>
      <c r="C223" s="474"/>
      <c r="D223" s="30" t="e">
        <v>#N/A</v>
      </c>
      <c r="E223" s="31" t="s">
        <v>38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205">
        <v>0</v>
      </c>
      <c r="AH223" s="206">
        <v>0</v>
      </c>
    </row>
    <row r="224" spans="1:34" ht="15" hidden="1" customHeight="1" x14ac:dyDescent="0.25">
      <c r="A224" s="466">
        <v>44</v>
      </c>
      <c r="B224" s="469" t="e">
        <v>#N/A</v>
      </c>
      <c r="C224" s="472" t="e">
        <v>#N/A</v>
      </c>
      <c r="D224" s="26" t="e">
        <v>#N/A</v>
      </c>
      <c r="E224" s="27" t="s">
        <v>34</v>
      </c>
      <c r="F224" s="268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69"/>
      <c r="X224" s="243"/>
      <c r="Y224" s="243"/>
      <c r="Z224" s="243"/>
      <c r="AA224" s="243"/>
      <c r="AB224" s="243"/>
      <c r="AC224" s="243"/>
      <c r="AD224" s="243"/>
      <c r="AE224" s="243"/>
      <c r="AF224" s="244"/>
      <c r="AG224" s="201">
        <v>0</v>
      </c>
      <c r="AH224" s="202">
        <v>0</v>
      </c>
    </row>
    <row r="225" spans="1:34" ht="15" hidden="1" customHeight="1" x14ac:dyDescent="0.25">
      <c r="A225" s="467"/>
      <c r="B225" s="470"/>
      <c r="C225" s="473"/>
      <c r="D225" s="28" t="e">
        <v>#N/A</v>
      </c>
      <c r="E225" s="29" t="s">
        <v>35</v>
      </c>
      <c r="F225" s="247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66"/>
      <c r="X225" s="245"/>
      <c r="Y225" s="245"/>
      <c r="Z225" s="245"/>
      <c r="AA225" s="245"/>
      <c r="AB225" s="245"/>
      <c r="AC225" s="245"/>
      <c r="AD225" s="245"/>
      <c r="AE225" s="245"/>
      <c r="AF225" s="246"/>
      <c r="AG225" s="203">
        <v>0</v>
      </c>
      <c r="AH225" s="204">
        <v>0</v>
      </c>
    </row>
    <row r="226" spans="1:34" ht="15" hidden="1" customHeight="1" x14ac:dyDescent="0.25">
      <c r="A226" s="467"/>
      <c r="B226" s="470"/>
      <c r="C226" s="473"/>
      <c r="D226" s="28" t="e">
        <v>#N/A</v>
      </c>
      <c r="E226" s="29" t="s">
        <v>36</v>
      </c>
      <c r="F226" s="247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66"/>
      <c r="X226" s="245"/>
      <c r="Y226" s="245"/>
      <c r="Z226" s="245"/>
      <c r="AA226" s="245"/>
      <c r="AB226" s="245"/>
      <c r="AC226" s="245"/>
      <c r="AD226" s="245"/>
      <c r="AE226" s="245"/>
      <c r="AF226" s="246"/>
      <c r="AG226" s="203">
        <v>0</v>
      </c>
      <c r="AH226" s="204">
        <v>0</v>
      </c>
    </row>
    <row r="227" spans="1:34" ht="15.75" hidden="1" customHeight="1" thickBot="1" x14ac:dyDescent="0.3">
      <c r="A227" s="467"/>
      <c r="B227" s="470"/>
      <c r="C227" s="473"/>
      <c r="D227" s="28" t="e">
        <v>#N/A</v>
      </c>
      <c r="E227" s="29" t="s">
        <v>37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203">
        <v>0</v>
      </c>
      <c r="AH227" s="204">
        <v>0</v>
      </c>
    </row>
    <row r="228" spans="1:34" ht="15.75" hidden="1" customHeight="1" thickBot="1" x14ac:dyDescent="0.3">
      <c r="A228" s="468"/>
      <c r="B228" s="471"/>
      <c r="C228" s="474"/>
      <c r="D228" s="30" t="e">
        <v>#N/A</v>
      </c>
      <c r="E228" s="31" t="s">
        <v>38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205">
        <v>0</v>
      </c>
      <c r="AH228" s="206">
        <v>0</v>
      </c>
    </row>
    <row r="229" spans="1:34" ht="15" hidden="1" customHeight="1" x14ac:dyDescent="0.25">
      <c r="A229" s="466">
        <v>45</v>
      </c>
      <c r="B229" s="469" t="e">
        <v>#N/A</v>
      </c>
      <c r="C229" s="472" t="e">
        <v>#N/A</v>
      </c>
      <c r="D229" s="26" t="e">
        <v>#N/A</v>
      </c>
      <c r="E229" s="27" t="s">
        <v>34</v>
      </c>
      <c r="F229" s="268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69"/>
      <c r="X229" s="243"/>
      <c r="Y229" s="243"/>
      <c r="Z229" s="243"/>
      <c r="AA229" s="243"/>
      <c r="AB229" s="243"/>
      <c r="AC229" s="243"/>
      <c r="AD229" s="243"/>
      <c r="AE229" s="243"/>
      <c r="AF229" s="244"/>
      <c r="AG229" s="201">
        <v>0</v>
      </c>
      <c r="AH229" s="202">
        <v>0</v>
      </c>
    </row>
    <row r="230" spans="1:34" ht="15" hidden="1" customHeight="1" x14ac:dyDescent="0.25">
      <c r="A230" s="467"/>
      <c r="B230" s="470"/>
      <c r="C230" s="473"/>
      <c r="D230" s="28" t="e">
        <v>#N/A</v>
      </c>
      <c r="E230" s="29" t="s">
        <v>35</v>
      </c>
      <c r="F230" s="247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66"/>
      <c r="X230" s="245"/>
      <c r="Y230" s="245"/>
      <c r="Z230" s="245"/>
      <c r="AA230" s="245"/>
      <c r="AB230" s="245"/>
      <c r="AC230" s="245"/>
      <c r="AD230" s="245"/>
      <c r="AE230" s="245"/>
      <c r="AF230" s="246"/>
      <c r="AG230" s="203">
        <v>0</v>
      </c>
      <c r="AH230" s="204">
        <v>0</v>
      </c>
    </row>
    <row r="231" spans="1:34" ht="15" hidden="1" customHeight="1" x14ac:dyDescent="0.25">
      <c r="A231" s="467"/>
      <c r="B231" s="470"/>
      <c r="C231" s="473"/>
      <c r="D231" s="28" t="e">
        <v>#N/A</v>
      </c>
      <c r="E231" s="29" t="s">
        <v>36</v>
      </c>
      <c r="F231" s="247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66"/>
      <c r="X231" s="245"/>
      <c r="Y231" s="245"/>
      <c r="Z231" s="245"/>
      <c r="AA231" s="245"/>
      <c r="AB231" s="245"/>
      <c r="AC231" s="245"/>
      <c r="AD231" s="245"/>
      <c r="AE231" s="245"/>
      <c r="AF231" s="246"/>
      <c r="AG231" s="203">
        <v>0</v>
      </c>
      <c r="AH231" s="204">
        <v>0</v>
      </c>
    </row>
    <row r="232" spans="1:34" ht="15.75" hidden="1" customHeight="1" thickBot="1" x14ac:dyDescent="0.3">
      <c r="A232" s="467"/>
      <c r="B232" s="470"/>
      <c r="C232" s="473"/>
      <c r="D232" s="28" t="e">
        <v>#N/A</v>
      </c>
      <c r="E232" s="29" t="s">
        <v>37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203">
        <v>0</v>
      </c>
      <c r="AH232" s="204">
        <v>0</v>
      </c>
    </row>
    <row r="233" spans="1:34" ht="15.75" hidden="1" customHeight="1" thickBot="1" x14ac:dyDescent="0.3">
      <c r="A233" s="468"/>
      <c r="B233" s="471"/>
      <c r="C233" s="474"/>
      <c r="D233" s="30" t="e">
        <v>#N/A</v>
      </c>
      <c r="E233" s="31" t="s">
        <v>38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205">
        <v>0</v>
      </c>
      <c r="AH233" s="206">
        <v>0</v>
      </c>
    </row>
    <row r="234" spans="1:34" ht="15" hidden="1" customHeight="1" x14ac:dyDescent="0.25">
      <c r="A234" s="466">
        <v>46</v>
      </c>
      <c r="B234" s="469" t="e">
        <v>#N/A</v>
      </c>
      <c r="C234" s="472" t="e">
        <v>#N/A</v>
      </c>
      <c r="D234" s="26" t="e">
        <v>#N/A</v>
      </c>
      <c r="E234" s="27" t="s">
        <v>34</v>
      </c>
      <c r="F234" s="268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69"/>
      <c r="X234" s="243"/>
      <c r="Y234" s="243"/>
      <c r="Z234" s="243"/>
      <c r="AA234" s="243"/>
      <c r="AB234" s="243"/>
      <c r="AC234" s="243"/>
      <c r="AD234" s="243"/>
      <c r="AE234" s="243"/>
      <c r="AF234" s="244"/>
      <c r="AG234" s="201">
        <v>0</v>
      </c>
      <c r="AH234" s="202">
        <v>0</v>
      </c>
    </row>
    <row r="235" spans="1:34" ht="15" hidden="1" customHeight="1" x14ac:dyDescent="0.25">
      <c r="A235" s="467"/>
      <c r="B235" s="470"/>
      <c r="C235" s="473"/>
      <c r="D235" s="28" t="e">
        <v>#N/A</v>
      </c>
      <c r="E235" s="29" t="s">
        <v>35</v>
      </c>
      <c r="F235" s="247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66"/>
      <c r="X235" s="245"/>
      <c r="Y235" s="245"/>
      <c r="Z235" s="245"/>
      <c r="AA235" s="245"/>
      <c r="AB235" s="245"/>
      <c r="AC235" s="245"/>
      <c r="AD235" s="245"/>
      <c r="AE235" s="245"/>
      <c r="AF235" s="246"/>
      <c r="AG235" s="203">
        <v>0</v>
      </c>
      <c r="AH235" s="204">
        <v>0</v>
      </c>
    </row>
    <row r="236" spans="1:34" ht="15" hidden="1" customHeight="1" x14ac:dyDescent="0.25">
      <c r="A236" s="467"/>
      <c r="B236" s="470"/>
      <c r="C236" s="473"/>
      <c r="D236" s="28" t="e">
        <v>#N/A</v>
      </c>
      <c r="E236" s="29" t="s">
        <v>36</v>
      </c>
      <c r="F236" s="247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66"/>
      <c r="X236" s="245"/>
      <c r="Y236" s="245"/>
      <c r="Z236" s="245"/>
      <c r="AA236" s="245"/>
      <c r="AB236" s="245"/>
      <c r="AC236" s="245"/>
      <c r="AD236" s="245"/>
      <c r="AE236" s="245"/>
      <c r="AF236" s="246"/>
      <c r="AG236" s="203">
        <v>0</v>
      </c>
      <c r="AH236" s="204">
        <v>0</v>
      </c>
    </row>
    <row r="237" spans="1:34" ht="15.75" hidden="1" customHeight="1" thickBot="1" x14ac:dyDescent="0.3">
      <c r="A237" s="467"/>
      <c r="B237" s="470"/>
      <c r="C237" s="473"/>
      <c r="D237" s="28" t="e">
        <v>#N/A</v>
      </c>
      <c r="E237" s="29" t="s">
        <v>37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203">
        <v>0</v>
      </c>
      <c r="AH237" s="204">
        <v>0</v>
      </c>
    </row>
    <row r="238" spans="1:34" ht="15.75" hidden="1" customHeight="1" thickBot="1" x14ac:dyDescent="0.3">
      <c r="A238" s="468"/>
      <c r="B238" s="471"/>
      <c r="C238" s="474"/>
      <c r="D238" s="30" t="e">
        <v>#N/A</v>
      </c>
      <c r="E238" s="31" t="s">
        <v>38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205">
        <v>0</v>
      </c>
      <c r="AH238" s="206">
        <v>0</v>
      </c>
    </row>
    <row r="239" spans="1:34" ht="15" hidden="1" customHeight="1" x14ac:dyDescent="0.25">
      <c r="A239" s="466">
        <v>47</v>
      </c>
      <c r="B239" s="469" t="e">
        <v>#N/A</v>
      </c>
      <c r="C239" s="472" t="e">
        <v>#N/A</v>
      </c>
      <c r="D239" s="26" t="e">
        <v>#N/A</v>
      </c>
      <c r="E239" s="27" t="s">
        <v>34</v>
      </c>
      <c r="F239" s="268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69"/>
      <c r="X239" s="243"/>
      <c r="Y239" s="243"/>
      <c r="Z239" s="243"/>
      <c r="AA239" s="243"/>
      <c r="AB239" s="243"/>
      <c r="AC239" s="243"/>
      <c r="AD239" s="243"/>
      <c r="AE239" s="243"/>
      <c r="AF239" s="244"/>
      <c r="AG239" s="201">
        <v>0</v>
      </c>
      <c r="AH239" s="202">
        <v>0</v>
      </c>
    </row>
    <row r="240" spans="1:34" ht="15" hidden="1" customHeight="1" x14ac:dyDescent="0.25">
      <c r="A240" s="467"/>
      <c r="B240" s="470"/>
      <c r="C240" s="473"/>
      <c r="D240" s="28" t="e">
        <v>#N/A</v>
      </c>
      <c r="E240" s="29" t="s">
        <v>35</v>
      </c>
      <c r="F240" s="247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66"/>
      <c r="X240" s="245"/>
      <c r="Y240" s="245"/>
      <c r="Z240" s="245"/>
      <c r="AA240" s="245"/>
      <c r="AB240" s="245"/>
      <c r="AC240" s="245"/>
      <c r="AD240" s="245"/>
      <c r="AE240" s="245"/>
      <c r="AF240" s="246"/>
      <c r="AG240" s="203">
        <v>0</v>
      </c>
      <c r="AH240" s="204">
        <v>0</v>
      </c>
    </row>
    <row r="241" spans="1:34" ht="15" hidden="1" customHeight="1" x14ac:dyDescent="0.25">
      <c r="A241" s="467"/>
      <c r="B241" s="470"/>
      <c r="C241" s="473"/>
      <c r="D241" s="28" t="e">
        <v>#N/A</v>
      </c>
      <c r="E241" s="29" t="s">
        <v>36</v>
      </c>
      <c r="F241" s="247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66"/>
      <c r="X241" s="245"/>
      <c r="Y241" s="245"/>
      <c r="Z241" s="245"/>
      <c r="AA241" s="245"/>
      <c r="AB241" s="245"/>
      <c r="AC241" s="245"/>
      <c r="AD241" s="245"/>
      <c r="AE241" s="245"/>
      <c r="AF241" s="246"/>
      <c r="AG241" s="203">
        <v>0</v>
      </c>
      <c r="AH241" s="204">
        <v>0</v>
      </c>
    </row>
    <row r="242" spans="1:34" ht="15.75" hidden="1" customHeight="1" thickBot="1" x14ac:dyDescent="0.3">
      <c r="A242" s="467"/>
      <c r="B242" s="470"/>
      <c r="C242" s="473"/>
      <c r="D242" s="28" t="e">
        <v>#N/A</v>
      </c>
      <c r="E242" s="29" t="s">
        <v>37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203">
        <v>0</v>
      </c>
      <c r="AH242" s="204">
        <v>0</v>
      </c>
    </row>
    <row r="243" spans="1:34" ht="15.75" hidden="1" customHeight="1" thickBot="1" x14ac:dyDescent="0.3">
      <c r="A243" s="468"/>
      <c r="B243" s="471"/>
      <c r="C243" s="474"/>
      <c r="D243" s="30" t="e">
        <v>#N/A</v>
      </c>
      <c r="E243" s="31" t="s">
        <v>38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205">
        <v>0</v>
      </c>
      <c r="AH243" s="206">
        <v>0</v>
      </c>
    </row>
    <row r="244" spans="1:34" ht="15" hidden="1" customHeight="1" x14ac:dyDescent="0.25">
      <c r="A244" s="466">
        <v>48</v>
      </c>
      <c r="B244" s="469" t="e">
        <v>#N/A</v>
      </c>
      <c r="C244" s="472" t="e">
        <v>#N/A</v>
      </c>
      <c r="D244" s="26" t="e">
        <v>#N/A</v>
      </c>
      <c r="E244" s="27" t="s">
        <v>34</v>
      </c>
      <c r="F244" s="268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69"/>
      <c r="X244" s="243"/>
      <c r="Y244" s="243"/>
      <c r="Z244" s="243"/>
      <c r="AA244" s="243"/>
      <c r="AB244" s="243"/>
      <c r="AC244" s="243"/>
      <c r="AD244" s="243"/>
      <c r="AE244" s="243"/>
      <c r="AF244" s="244"/>
      <c r="AG244" s="201">
        <v>0</v>
      </c>
      <c r="AH244" s="202">
        <v>0</v>
      </c>
    </row>
    <row r="245" spans="1:34" ht="15" hidden="1" customHeight="1" x14ac:dyDescent="0.25">
      <c r="A245" s="467"/>
      <c r="B245" s="470"/>
      <c r="C245" s="473"/>
      <c r="D245" s="28" t="e">
        <v>#N/A</v>
      </c>
      <c r="E245" s="29" t="s">
        <v>35</v>
      </c>
      <c r="F245" s="247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66"/>
      <c r="X245" s="245"/>
      <c r="Y245" s="245"/>
      <c r="Z245" s="245"/>
      <c r="AA245" s="245"/>
      <c r="AB245" s="245"/>
      <c r="AC245" s="245"/>
      <c r="AD245" s="245"/>
      <c r="AE245" s="245"/>
      <c r="AF245" s="246"/>
      <c r="AG245" s="203">
        <v>0</v>
      </c>
      <c r="AH245" s="204">
        <v>0</v>
      </c>
    </row>
    <row r="246" spans="1:34" ht="15" hidden="1" customHeight="1" x14ac:dyDescent="0.25">
      <c r="A246" s="467"/>
      <c r="B246" s="470"/>
      <c r="C246" s="473"/>
      <c r="D246" s="28" t="e">
        <v>#N/A</v>
      </c>
      <c r="E246" s="29" t="s">
        <v>36</v>
      </c>
      <c r="F246" s="247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66"/>
      <c r="X246" s="245"/>
      <c r="Y246" s="245"/>
      <c r="Z246" s="245"/>
      <c r="AA246" s="245"/>
      <c r="AB246" s="245"/>
      <c r="AC246" s="245"/>
      <c r="AD246" s="245"/>
      <c r="AE246" s="245"/>
      <c r="AF246" s="246"/>
      <c r="AG246" s="203">
        <v>0</v>
      </c>
      <c r="AH246" s="204">
        <v>0</v>
      </c>
    </row>
    <row r="247" spans="1:34" ht="15.75" hidden="1" customHeight="1" thickBot="1" x14ac:dyDescent="0.3">
      <c r="A247" s="467"/>
      <c r="B247" s="470"/>
      <c r="C247" s="473"/>
      <c r="D247" s="28" t="e">
        <v>#N/A</v>
      </c>
      <c r="E247" s="29" t="s">
        <v>37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203">
        <v>0</v>
      </c>
      <c r="AH247" s="204">
        <v>0</v>
      </c>
    </row>
    <row r="248" spans="1:34" ht="15.75" hidden="1" customHeight="1" thickBot="1" x14ac:dyDescent="0.3">
      <c r="A248" s="468"/>
      <c r="B248" s="471"/>
      <c r="C248" s="474"/>
      <c r="D248" s="30" t="e">
        <v>#N/A</v>
      </c>
      <c r="E248" s="31" t="s">
        <v>38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205">
        <v>0</v>
      </c>
      <c r="AH248" s="206">
        <v>0</v>
      </c>
    </row>
    <row r="249" spans="1:34" ht="15" hidden="1" customHeight="1" x14ac:dyDescent="0.25">
      <c r="A249" s="466">
        <v>49</v>
      </c>
      <c r="B249" s="469" t="e">
        <v>#N/A</v>
      </c>
      <c r="C249" s="472" t="e">
        <v>#N/A</v>
      </c>
      <c r="D249" s="26" t="e">
        <v>#N/A</v>
      </c>
      <c r="E249" s="27" t="s">
        <v>34</v>
      </c>
      <c r="F249" s="268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69"/>
      <c r="X249" s="243"/>
      <c r="Y249" s="243"/>
      <c r="Z249" s="243"/>
      <c r="AA249" s="243"/>
      <c r="AB249" s="243"/>
      <c r="AC249" s="243"/>
      <c r="AD249" s="243"/>
      <c r="AE249" s="243"/>
      <c r="AF249" s="244"/>
      <c r="AG249" s="201">
        <v>0</v>
      </c>
      <c r="AH249" s="202">
        <v>0</v>
      </c>
    </row>
    <row r="250" spans="1:34" ht="15" hidden="1" customHeight="1" x14ac:dyDescent="0.25">
      <c r="A250" s="467"/>
      <c r="B250" s="470"/>
      <c r="C250" s="473"/>
      <c r="D250" s="28" t="e">
        <v>#N/A</v>
      </c>
      <c r="E250" s="29" t="s">
        <v>35</v>
      </c>
      <c r="F250" s="247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66"/>
      <c r="X250" s="245"/>
      <c r="Y250" s="245"/>
      <c r="Z250" s="245"/>
      <c r="AA250" s="245"/>
      <c r="AB250" s="245"/>
      <c r="AC250" s="245"/>
      <c r="AD250" s="245"/>
      <c r="AE250" s="245"/>
      <c r="AF250" s="246"/>
      <c r="AG250" s="203">
        <v>0</v>
      </c>
      <c r="AH250" s="204">
        <v>0</v>
      </c>
    </row>
    <row r="251" spans="1:34" ht="15" hidden="1" customHeight="1" x14ac:dyDescent="0.25">
      <c r="A251" s="467"/>
      <c r="B251" s="470"/>
      <c r="C251" s="473"/>
      <c r="D251" s="28" t="e">
        <v>#N/A</v>
      </c>
      <c r="E251" s="29" t="s">
        <v>36</v>
      </c>
      <c r="F251" s="247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66"/>
      <c r="X251" s="245"/>
      <c r="Y251" s="245"/>
      <c r="Z251" s="245"/>
      <c r="AA251" s="245"/>
      <c r="AB251" s="245"/>
      <c r="AC251" s="245"/>
      <c r="AD251" s="245"/>
      <c r="AE251" s="245"/>
      <c r="AF251" s="246"/>
      <c r="AG251" s="203">
        <v>0</v>
      </c>
      <c r="AH251" s="204">
        <v>0</v>
      </c>
    </row>
    <row r="252" spans="1:34" ht="15.75" hidden="1" customHeight="1" thickBot="1" x14ac:dyDescent="0.3">
      <c r="A252" s="467"/>
      <c r="B252" s="470"/>
      <c r="C252" s="473"/>
      <c r="D252" s="28" t="e">
        <v>#N/A</v>
      </c>
      <c r="E252" s="29" t="s">
        <v>37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203">
        <v>0</v>
      </c>
      <c r="AH252" s="204">
        <v>0</v>
      </c>
    </row>
    <row r="253" spans="1:34" ht="15.75" hidden="1" customHeight="1" thickBot="1" x14ac:dyDescent="0.3">
      <c r="A253" s="468"/>
      <c r="B253" s="471"/>
      <c r="C253" s="474"/>
      <c r="D253" s="30" t="e">
        <v>#N/A</v>
      </c>
      <c r="E253" s="31" t="s">
        <v>38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205">
        <v>0</v>
      </c>
      <c r="AH253" s="206">
        <v>0</v>
      </c>
    </row>
    <row r="254" spans="1:34" ht="15" hidden="1" customHeight="1" x14ac:dyDescent="0.25">
      <c r="A254" s="466">
        <v>50</v>
      </c>
      <c r="B254" s="469" t="e">
        <v>#N/A</v>
      </c>
      <c r="C254" s="472" t="e">
        <v>#N/A</v>
      </c>
      <c r="D254" s="26" t="e">
        <v>#N/A</v>
      </c>
      <c r="E254" s="27" t="s">
        <v>34</v>
      </c>
      <c r="F254" s="268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69"/>
      <c r="X254" s="243"/>
      <c r="Y254" s="243"/>
      <c r="Z254" s="243"/>
      <c r="AA254" s="243"/>
      <c r="AB254" s="243"/>
      <c r="AC254" s="243"/>
      <c r="AD254" s="243"/>
      <c r="AE254" s="243"/>
      <c r="AF254" s="244"/>
      <c r="AG254" s="201">
        <v>0</v>
      </c>
      <c r="AH254" s="202">
        <v>0</v>
      </c>
    </row>
    <row r="255" spans="1:34" ht="15" hidden="1" customHeight="1" x14ac:dyDescent="0.25">
      <c r="A255" s="467"/>
      <c r="B255" s="470"/>
      <c r="C255" s="473"/>
      <c r="D255" s="28" t="e">
        <v>#N/A</v>
      </c>
      <c r="E255" s="29" t="s">
        <v>35</v>
      </c>
      <c r="F255" s="247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66"/>
      <c r="X255" s="245"/>
      <c r="Y255" s="245"/>
      <c r="Z255" s="245"/>
      <c r="AA255" s="245"/>
      <c r="AB255" s="245"/>
      <c r="AC255" s="245"/>
      <c r="AD255" s="245"/>
      <c r="AE255" s="245"/>
      <c r="AF255" s="246"/>
      <c r="AG255" s="203">
        <v>0</v>
      </c>
      <c r="AH255" s="204">
        <v>0</v>
      </c>
    </row>
    <row r="256" spans="1:34" ht="15" hidden="1" customHeight="1" x14ac:dyDescent="0.25">
      <c r="A256" s="467"/>
      <c r="B256" s="470"/>
      <c r="C256" s="473"/>
      <c r="D256" s="28" t="e">
        <v>#N/A</v>
      </c>
      <c r="E256" s="29" t="s">
        <v>36</v>
      </c>
      <c r="F256" s="247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66"/>
      <c r="X256" s="245"/>
      <c r="Y256" s="245"/>
      <c r="Z256" s="245"/>
      <c r="AA256" s="245"/>
      <c r="AB256" s="245"/>
      <c r="AC256" s="245"/>
      <c r="AD256" s="245"/>
      <c r="AE256" s="245"/>
      <c r="AF256" s="246"/>
      <c r="AG256" s="203">
        <v>0</v>
      </c>
      <c r="AH256" s="204">
        <v>0</v>
      </c>
    </row>
    <row r="257" spans="1:34" ht="15.75" hidden="1" customHeight="1" thickBot="1" x14ac:dyDescent="0.3">
      <c r="A257" s="467"/>
      <c r="B257" s="470"/>
      <c r="C257" s="473"/>
      <c r="D257" s="28" t="e">
        <v>#N/A</v>
      </c>
      <c r="E257" s="29" t="s">
        <v>37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203">
        <v>0</v>
      </c>
      <c r="AH257" s="204">
        <v>0</v>
      </c>
    </row>
    <row r="258" spans="1:34" ht="15.75" hidden="1" customHeight="1" thickBot="1" x14ac:dyDescent="0.3">
      <c r="A258" s="468"/>
      <c r="B258" s="471"/>
      <c r="C258" s="474"/>
      <c r="D258" s="30" t="e">
        <v>#N/A</v>
      </c>
      <c r="E258" s="31" t="s">
        <v>38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205">
        <v>0</v>
      </c>
      <c r="AH258" s="206">
        <v>0</v>
      </c>
    </row>
    <row r="259" spans="1:34" ht="15" hidden="1" customHeight="1" x14ac:dyDescent="0.25">
      <c r="A259" s="466">
        <v>51</v>
      </c>
      <c r="B259" s="469" t="e">
        <v>#N/A</v>
      </c>
      <c r="C259" s="472" t="e">
        <v>#N/A</v>
      </c>
      <c r="D259" s="26" t="e">
        <v>#N/A</v>
      </c>
      <c r="E259" s="27" t="s">
        <v>34</v>
      </c>
      <c r="F259" s="268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69"/>
      <c r="X259" s="243"/>
      <c r="Y259" s="243"/>
      <c r="Z259" s="243"/>
      <c r="AA259" s="243"/>
      <c r="AB259" s="243"/>
      <c r="AC259" s="243"/>
      <c r="AD259" s="243"/>
      <c r="AE259" s="243"/>
      <c r="AF259" s="244"/>
      <c r="AG259" s="201">
        <v>0</v>
      </c>
      <c r="AH259" s="202">
        <v>0</v>
      </c>
    </row>
    <row r="260" spans="1:34" ht="15" hidden="1" customHeight="1" x14ac:dyDescent="0.25">
      <c r="A260" s="467"/>
      <c r="B260" s="470"/>
      <c r="C260" s="473"/>
      <c r="D260" s="28" t="e">
        <v>#N/A</v>
      </c>
      <c r="E260" s="29" t="s">
        <v>35</v>
      </c>
      <c r="F260" s="247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66"/>
      <c r="X260" s="245"/>
      <c r="Y260" s="245"/>
      <c r="Z260" s="245"/>
      <c r="AA260" s="245"/>
      <c r="AB260" s="245"/>
      <c r="AC260" s="245"/>
      <c r="AD260" s="245"/>
      <c r="AE260" s="245"/>
      <c r="AF260" s="246"/>
      <c r="AG260" s="203">
        <v>0</v>
      </c>
      <c r="AH260" s="204">
        <v>0</v>
      </c>
    </row>
    <row r="261" spans="1:34" ht="15" hidden="1" customHeight="1" x14ac:dyDescent="0.25">
      <c r="A261" s="467"/>
      <c r="B261" s="470"/>
      <c r="C261" s="473"/>
      <c r="D261" s="28" t="e">
        <v>#N/A</v>
      </c>
      <c r="E261" s="29" t="s">
        <v>36</v>
      </c>
      <c r="F261" s="247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66"/>
      <c r="X261" s="245"/>
      <c r="Y261" s="245"/>
      <c r="Z261" s="245"/>
      <c r="AA261" s="245"/>
      <c r="AB261" s="245"/>
      <c r="AC261" s="245"/>
      <c r="AD261" s="245"/>
      <c r="AE261" s="245"/>
      <c r="AF261" s="246"/>
      <c r="AG261" s="203">
        <v>0</v>
      </c>
      <c r="AH261" s="204">
        <v>0</v>
      </c>
    </row>
    <row r="262" spans="1:34" ht="15.75" hidden="1" customHeight="1" thickBot="1" x14ac:dyDescent="0.3">
      <c r="A262" s="467"/>
      <c r="B262" s="470"/>
      <c r="C262" s="473"/>
      <c r="D262" s="28" t="e">
        <v>#N/A</v>
      </c>
      <c r="E262" s="29" t="s">
        <v>37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203">
        <v>0</v>
      </c>
      <c r="AH262" s="204">
        <v>0</v>
      </c>
    </row>
    <row r="263" spans="1:34" ht="15.75" hidden="1" customHeight="1" thickBot="1" x14ac:dyDescent="0.3">
      <c r="A263" s="468"/>
      <c r="B263" s="471"/>
      <c r="C263" s="474"/>
      <c r="D263" s="30" t="e">
        <v>#N/A</v>
      </c>
      <c r="E263" s="31" t="s">
        <v>38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205">
        <v>0</v>
      </c>
      <c r="AH263" s="206">
        <v>0</v>
      </c>
    </row>
    <row r="264" spans="1:34" ht="15" hidden="1" customHeight="1" x14ac:dyDescent="0.25">
      <c r="A264" s="466">
        <v>52</v>
      </c>
      <c r="B264" s="469" t="e">
        <v>#N/A</v>
      </c>
      <c r="C264" s="472" t="e">
        <v>#N/A</v>
      </c>
      <c r="D264" s="26" t="e">
        <v>#N/A</v>
      </c>
      <c r="E264" s="27" t="s">
        <v>34</v>
      </c>
      <c r="F264" s="268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69"/>
      <c r="X264" s="243"/>
      <c r="Y264" s="243"/>
      <c r="Z264" s="243"/>
      <c r="AA264" s="243"/>
      <c r="AB264" s="243"/>
      <c r="AC264" s="243"/>
      <c r="AD264" s="243"/>
      <c r="AE264" s="243"/>
      <c r="AF264" s="244"/>
      <c r="AG264" s="201">
        <v>0</v>
      </c>
      <c r="AH264" s="202">
        <v>0</v>
      </c>
    </row>
    <row r="265" spans="1:34" ht="15" hidden="1" customHeight="1" x14ac:dyDescent="0.25">
      <c r="A265" s="467"/>
      <c r="B265" s="470"/>
      <c r="C265" s="473"/>
      <c r="D265" s="28" t="e">
        <v>#N/A</v>
      </c>
      <c r="E265" s="29" t="s">
        <v>35</v>
      </c>
      <c r="F265" s="247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66"/>
      <c r="X265" s="245"/>
      <c r="Y265" s="245"/>
      <c r="Z265" s="245"/>
      <c r="AA265" s="245"/>
      <c r="AB265" s="245"/>
      <c r="AC265" s="245"/>
      <c r="AD265" s="245"/>
      <c r="AE265" s="245"/>
      <c r="AF265" s="246"/>
      <c r="AG265" s="203">
        <v>0</v>
      </c>
      <c r="AH265" s="204">
        <v>0</v>
      </c>
    </row>
    <row r="266" spans="1:34" ht="15" hidden="1" customHeight="1" x14ac:dyDescent="0.25">
      <c r="A266" s="467"/>
      <c r="B266" s="470"/>
      <c r="C266" s="473"/>
      <c r="D266" s="28" t="e">
        <v>#N/A</v>
      </c>
      <c r="E266" s="29" t="s">
        <v>36</v>
      </c>
      <c r="F266" s="247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66"/>
      <c r="X266" s="245"/>
      <c r="Y266" s="245"/>
      <c r="Z266" s="245"/>
      <c r="AA266" s="245"/>
      <c r="AB266" s="245"/>
      <c r="AC266" s="245"/>
      <c r="AD266" s="245"/>
      <c r="AE266" s="245"/>
      <c r="AF266" s="246"/>
      <c r="AG266" s="203">
        <v>0</v>
      </c>
      <c r="AH266" s="204">
        <v>0</v>
      </c>
    </row>
    <row r="267" spans="1:34" ht="15.75" hidden="1" customHeight="1" thickBot="1" x14ac:dyDescent="0.3">
      <c r="A267" s="467"/>
      <c r="B267" s="470"/>
      <c r="C267" s="473"/>
      <c r="D267" s="28" t="e">
        <v>#N/A</v>
      </c>
      <c r="E267" s="29" t="s">
        <v>37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203">
        <v>0</v>
      </c>
      <c r="AH267" s="204">
        <v>0</v>
      </c>
    </row>
    <row r="268" spans="1:34" ht="15.75" hidden="1" customHeight="1" thickBot="1" x14ac:dyDescent="0.3">
      <c r="A268" s="468"/>
      <c r="B268" s="471"/>
      <c r="C268" s="474"/>
      <c r="D268" s="30" t="e">
        <v>#N/A</v>
      </c>
      <c r="E268" s="31" t="s">
        <v>38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205">
        <v>0</v>
      </c>
      <c r="AH268" s="206">
        <v>0</v>
      </c>
    </row>
    <row r="269" spans="1:34" ht="15" hidden="1" customHeight="1" x14ac:dyDescent="0.25">
      <c r="A269" s="466">
        <v>53</v>
      </c>
      <c r="B269" s="469" t="e">
        <v>#N/A</v>
      </c>
      <c r="C269" s="472" t="e">
        <v>#N/A</v>
      </c>
      <c r="D269" s="26" t="e">
        <v>#N/A</v>
      </c>
      <c r="E269" s="27" t="s">
        <v>34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201">
        <v>0</v>
      </c>
      <c r="AH269" s="202">
        <v>0</v>
      </c>
    </row>
    <row r="270" spans="1:34" ht="15" hidden="1" customHeight="1" x14ac:dyDescent="0.25">
      <c r="A270" s="467"/>
      <c r="B270" s="470"/>
      <c r="C270" s="473"/>
      <c r="D270" s="28" t="e">
        <v>#N/A</v>
      </c>
      <c r="E270" s="29" t="s">
        <v>35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203">
        <v>0</v>
      </c>
      <c r="AH270" s="204">
        <v>0</v>
      </c>
    </row>
    <row r="271" spans="1:34" ht="15" hidden="1" customHeight="1" x14ac:dyDescent="0.25">
      <c r="A271" s="467"/>
      <c r="B271" s="470"/>
      <c r="C271" s="473"/>
      <c r="D271" s="28" t="e">
        <v>#N/A</v>
      </c>
      <c r="E271" s="29" t="s">
        <v>36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203">
        <v>0</v>
      </c>
      <c r="AH271" s="204">
        <v>0</v>
      </c>
    </row>
    <row r="272" spans="1:34" ht="15.75" hidden="1" customHeight="1" thickBot="1" x14ac:dyDescent="0.3">
      <c r="A272" s="467"/>
      <c r="B272" s="470"/>
      <c r="C272" s="473"/>
      <c r="D272" s="28" t="e">
        <v>#N/A</v>
      </c>
      <c r="E272" s="29" t="s">
        <v>37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203">
        <v>0</v>
      </c>
      <c r="AH272" s="204">
        <v>0</v>
      </c>
    </row>
    <row r="273" spans="1:34" ht="15.75" hidden="1" customHeight="1" thickBot="1" x14ac:dyDescent="0.3">
      <c r="A273" s="468"/>
      <c r="B273" s="471"/>
      <c r="C273" s="474"/>
      <c r="D273" s="30" t="e">
        <v>#N/A</v>
      </c>
      <c r="E273" s="31" t="s">
        <v>38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205">
        <v>0</v>
      </c>
      <c r="AH273" s="206">
        <v>0</v>
      </c>
    </row>
    <row r="274" spans="1:34" ht="15" hidden="1" customHeight="1" x14ac:dyDescent="0.25">
      <c r="A274" s="466">
        <v>54</v>
      </c>
      <c r="B274" s="469" t="e">
        <v>#N/A</v>
      </c>
      <c r="C274" s="472" t="e">
        <v>#N/A</v>
      </c>
      <c r="D274" s="26" t="e">
        <v>#N/A</v>
      </c>
      <c r="E274" s="27" t="s">
        <v>34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201">
        <v>0</v>
      </c>
      <c r="AH274" s="202">
        <v>0</v>
      </c>
    </row>
    <row r="275" spans="1:34" ht="15" hidden="1" customHeight="1" x14ac:dyDescent="0.25">
      <c r="A275" s="467"/>
      <c r="B275" s="470"/>
      <c r="C275" s="473"/>
      <c r="D275" s="28" t="e">
        <v>#N/A</v>
      </c>
      <c r="E275" s="29" t="s">
        <v>35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203">
        <v>0</v>
      </c>
      <c r="AH275" s="204">
        <v>0</v>
      </c>
    </row>
    <row r="276" spans="1:34" ht="15" hidden="1" customHeight="1" x14ac:dyDescent="0.25">
      <c r="A276" s="467"/>
      <c r="B276" s="470"/>
      <c r="C276" s="473"/>
      <c r="D276" s="28" t="e">
        <v>#N/A</v>
      </c>
      <c r="E276" s="29" t="s">
        <v>36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203">
        <v>0</v>
      </c>
      <c r="AH276" s="204">
        <v>0</v>
      </c>
    </row>
    <row r="277" spans="1:34" ht="15.75" hidden="1" customHeight="1" thickBot="1" x14ac:dyDescent="0.3">
      <c r="A277" s="467"/>
      <c r="B277" s="470"/>
      <c r="C277" s="473"/>
      <c r="D277" s="28" t="e">
        <v>#N/A</v>
      </c>
      <c r="E277" s="29" t="s">
        <v>37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203">
        <v>0</v>
      </c>
      <c r="AH277" s="204">
        <v>0</v>
      </c>
    </row>
    <row r="278" spans="1:34" ht="15.75" hidden="1" customHeight="1" thickBot="1" x14ac:dyDescent="0.3">
      <c r="A278" s="468"/>
      <c r="B278" s="471"/>
      <c r="C278" s="474"/>
      <c r="D278" s="30" t="e">
        <v>#N/A</v>
      </c>
      <c r="E278" s="31" t="s">
        <v>38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205">
        <v>0</v>
      </c>
      <c r="AH278" s="206">
        <v>0</v>
      </c>
    </row>
    <row r="279" spans="1:34" ht="15" hidden="1" customHeight="1" x14ac:dyDescent="0.25">
      <c r="A279" s="466">
        <v>55</v>
      </c>
      <c r="B279" s="469" t="e">
        <v>#N/A</v>
      </c>
      <c r="C279" s="472" t="e">
        <v>#N/A</v>
      </c>
      <c r="D279" s="26" t="e">
        <v>#N/A</v>
      </c>
      <c r="E279" s="27" t="s">
        <v>34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201">
        <v>0</v>
      </c>
      <c r="AH279" s="202">
        <v>0</v>
      </c>
    </row>
    <row r="280" spans="1:34" ht="15" hidden="1" customHeight="1" x14ac:dyDescent="0.25">
      <c r="A280" s="467"/>
      <c r="B280" s="470"/>
      <c r="C280" s="473"/>
      <c r="D280" s="28" t="e">
        <v>#N/A</v>
      </c>
      <c r="E280" s="29" t="s">
        <v>35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203">
        <v>0</v>
      </c>
      <c r="AH280" s="204">
        <v>0</v>
      </c>
    </row>
    <row r="281" spans="1:34" ht="15" hidden="1" customHeight="1" x14ac:dyDescent="0.25">
      <c r="A281" s="467"/>
      <c r="B281" s="470"/>
      <c r="C281" s="473"/>
      <c r="D281" s="28" t="e">
        <v>#N/A</v>
      </c>
      <c r="E281" s="29" t="s">
        <v>36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203">
        <v>0</v>
      </c>
      <c r="AH281" s="204">
        <v>0</v>
      </c>
    </row>
    <row r="282" spans="1:34" ht="15.75" hidden="1" customHeight="1" thickBot="1" x14ac:dyDescent="0.3">
      <c r="A282" s="467"/>
      <c r="B282" s="470"/>
      <c r="C282" s="473"/>
      <c r="D282" s="28" t="e">
        <v>#N/A</v>
      </c>
      <c r="E282" s="29" t="s">
        <v>37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203">
        <v>0</v>
      </c>
      <c r="AH282" s="204">
        <v>0</v>
      </c>
    </row>
    <row r="283" spans="1:34" ht="15.75" hidden="1" customHeight="1" thickBot="1" x14ac:dyDescent="0.3">
      <c r="A283" s="468"/>
      <c r="B283" s="471"/>
      <c r="C283" s="474"/>
      <c r="D283" s="30" t="e">
        <v>#N/A</v>
      </c>
      <c r="E283" s="31" t="s">
        <v>38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205">
        <v>0</v>
      </c>
      <c r="AH283" s="206">
        <v>0</v>
      </c>
    </row>
    <row r="284" spans="1:34" ht="15" hidden="1" customHeight="1" x14ac:dyDescent="0.25">
      <c r="A284" s="466">
        <v>56</v>
      </c>
      <c r="B284" s="469" t="e">
        <v>#N/A</v>
      </c>
      <c r="C284" s="472" t="e">
        <v>#N/A</v>
      </c>
      <c r="D284" s="26" t="e">
        <v>#N/A</v>
      </c>
      <c r="E284" s="27" t="s">
        <v>34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201">
        <v>0</v>
      </c>
      <c r="AH284" s="202">
        <v>0</v>
      </c>
    </row>
    <row r="285" spans="1:34" ht="15" hidden="1" customHeight="1" x14ac:dyDescent="0.25">
      <c r="A285" s="467"/>
      <c r="B285" s="470"/>
      <c r="C285" s="473"/>
      <c r="D285" s="28" t="e">
        <v>#N/A</v>
      </c>
      <c r="E285" s="29" t="s">
        <v>35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203">
        <v>0</v>
      </c>
      <c r="AH285" s="204">
        <v>0</v>
      </c>
    </row>
    <row r="286" spans="1:34" ht="15" hidden="1" customHeight="1" x14ac:dyDescent="0.25">
      <c r="A286" s="467"/>
      <c r="B286" s="470"/>
      <c r="C286" s="473"/>
      <c r="D286" s="28" t="e">
        <v>#N/A</v>
      </c>
      <c r="E286" s="29" t="s">
        <v>36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203">
        <v>0</v>
      </c>
      <c r="AH286" s="204">
        <v>0</v>
      </c>
    </row>
    <row r="287" spans="1:34" ht="15.75" hidden="1" customHeight="1" thickBot="1" x14ac:dyDescent="0.3">
      <c r="A287" s="467"/>
      <c r="B287" s="470"/>
      <c r="C287" s="473"/>
      <c r="D287" s="28" t="e">
        <v>#N/A</v>
      </c>
      <c r="E287" s="29" t="s">
        <v>37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203">
        <v>0</v>
      </c>
      <c r="AH287" s="204">
        <v>0</v>
      </c>
    </row>
    <row r="288" spans="1:34" ht="15.75" hidden="1" customHeight="1" thickBot="1" x14ac:dyDescent="0.3">
      <c r="A288" s="468"/>
      <c r="B288" s="471"/>
      <c r="C288" s="474"/>
      <c r="D288" s="30" t="e">
        <v>#N/A</v>
      </c>
      <c r="E288" s="31" t="s">
        <v>38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205">
        <v>0</v>
      </c>
      <c r="AH288" s="206">
        <v>0</v>
      </c>
    </row>
    <row r="289" spans="1:34" ht="15" hidden="1" customHeight="1" x14ac:dyDescent="0.25">
      <c r="A289" s="466">
        <v>57</v>
      </c>
      <c r="B289" s="469" t="e">
        <v>#N/A</v>
      </c>
      <c r="C289" s="472" t="e">
        <v>#N/A</v>
      </c>
      <c r="D289" s="26" t="e">
        <v>#N/A</v>
      </c>
      <c r="E289" s="27" t="s">
        <v>34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201">
        <v>0</v>
      </c>
      <c r="AH289" s="202">
        <v>0</v>
      </c>
    </row>
    <row r="290" spans="1:34" ht="15" hidden="1" customHeight="1" x14ac:dyDescent="0.25">
      <c r="A290" s="467"/>
      <c r="B290" s="470"/>
      <c r="C290" s="473"/>
      <c r="D290" s="28" t="e">
        <v>#N/A</v>
      </c>
      <c r="E290" s="29" t="s">
        <v>35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203">
        <v>0</v>
      </c>
      <c r="AH290" s="204">
        <v>0</v>
      </c>
    </row>
    <row r="291" spans="1:34" ht="15" hidden="1" customHeight="1" x14ac:dyDescent="0.25">
      <c r="A291" s="467"/>
      <c r="B291" s="470"/>
      <c r="C291" s="473"/>
      <c r="D291" s="28" t="e">
        <v>#N/A</v>
      </c>
      <c r="E291" s="29" t="s">
        <v>36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203">
        <v>0</v>
      </c>
      <c r="AH291" s="204">
        <v>0</v>
      </c>
    </row>
    <row r="292" spans="1:34" ht="15.75" hidden="1" customHeight="1" thickBot="1" x14ac:dyDescent="0.3">
      <c r="A292" s="467"/>
      <c r="B292" s="470"/>
      <c r="C292" s="473"/>
      <c r="D292" s="28" t="e">
        <v>#N/A</v>
      </c>
      <c r="E292" s="29" t="s">
        <v>37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203">
        <v>0</v>
      </c>
      <c r="AH292" s="204">
        <v>0</v>
      </c>
    </row>
    <row r="293" spans="1:34" ht="15.75" hidden="1" customHeight="1" thickBot="1" x14ac:dyDescent="0.3">
      <c r="A293" s="468"/>
      <c r="B293" s="471"/>
      <c r="C293" s="474"/>
      <c r="D293" s="30" t="e">
        <v>#N/A</v>
      </c>
      <c r="E293" s="31" t="s">
        <v>38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205">
        <v>0</v>
      </c>
      <c r="AH293" s="206">
        <v>0</v>
      </c>
    </row>
    <row r="294" spans="1:34" ht="15" hidden="1" customHeight="1" x14ac:dyDescent="0.25">
      <c r="A294" s="466">
        <v>58</v>
      </c>
      <c r="B294" s="469" t="e">
        <v>#N/A</v>
      </c>
      <c r="C294" s="472" t="e">
        <v>#N/A</v>
      </c>
      <c r="D294" s="26" t="e">
        <v>#N/A</v>
      </c>
      <c r="E294" s="27" t="s">
        <v>34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201">
        <v>0</v>
      </c>
      <c r="AH294" s="202">
        <v>0</v>
      </c>
    </row>
    <row r="295" spans="1:34" ht="15" hidden="1" customHeight="1" x14ac:dyDescent="0.25">
      <c r="A295" s="467"/>
      <c r="B295" s="470"/>
      <c r="C295" s="473"/>
      <c r="D295" s="28" t="e">
        <v>#N/A</v>
      </c>
      <c r="E295" s="29" t="s">
        <v>35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203">
        <v>0</v>
      </c>
      <c r="AH295" s="204">
        <v>0</v>
      </c>
    </row>
    <row r="296" spans="1:34" ht="15" hidden="1" customHeight="1" x14ac:dyDescent="0.25">
      <c r="A296" s="467"/>
      <c r="B296" s="470"/>
      <c r="C296" s="473"/>
      <c r="D296" s="28" t="e">
        <v>#N/A</v>
      </c>
      <c r="E296" s="29" t="s">
        <v>36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203">
        <v>0</v>
      </c>
      <c r="AH296" s="204">
        <v>0</v>
      </c>
    </row>
    <row r="297" spans="1:34" ht="15.75" hidden="1" customHeight="1" thickBot="1" x14ac:dyDescent="0.3">
      <c r="A297" s="467"/>
      <c r="B297" s="470"/>
      <c r="C297" s="473"/>
      <c r="D297" s="28" t="e">
        <v>#N/A</v>
      </c>
      <c r="E297" s="29" t="s">
        <v>37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203">
        <v>0</v>
      </c>
      <c r="AH297" s="204">
        <v>0</v>
      </c>
    </row>
    <row r="298" spans="1:34" ht="15.75" hidden="1" customHeight="1" thickBot="1" x14ac:dyDescent="0.3">
      <c r="A298" s="468"/>
      <c r="B298" s="471"/>
      <c r="C298" s="474"/>
      <c r="D298" s="30" t="e">
        <v>#N/A</v>
      </c>
      <c r="E298" s="31" t="s">
        <v>38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205">
        <v>0</v>
      </c>
      <c r="AH298" s="206">
        <v>0</v>
      </c>
    </row>
    <row r="299" spans="1:34" ht="15" hidden="1" customHeight="1" x14ac:dyDescent="0.25">
      <c r="A299" s="466">
        <v>59</v>
      </c>
      <c r="B299" s="469" t="e">
        <v>#N/A</v>
      </c>
      <c r="C299" s="472" t="e">
        <v>#N/A</v>
      </c>
      <c r="D299" s="26" t="e">
        <v>#N/A</v>
      </c>
      <c r="E299" s="27" t="s">
        <v>34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201">
        <v>0</v>
      </c>
      <c r="AH299" s="202">
        <v>0</v>
      </c>
    </row>
    <row r="300" spans="1:34" ht="15" hidden="1" customHeight="1" x14ac:dyDescent="0.25">
      <c r="A300" s="467"/>
      <c r="B300" s="470"/>
      <c r="C300" s="473"/>
      <c r="D300" s="28" t="e">
        <v>#N/A</v>
      </c>
      <c r="E300" s="29" t="s">
        <v>35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203">
        <v>0</v>
      </c>
      <c r="AH300" s="204">
        <v>0</v>
      </c>
    </row>
    <row r="301" spans="1:34" ht="15" hidden="1" customHeight="1" x14ac:dyDescent="0.25">
      <c r="A301" s="467"/>
      <c r="B301" s="470"/>
      <c r="C301" s="473"/>
      <c r="D301" s="28" t="e">
        <v>#N/A</v>
      </c>
      <c r="E301" s="29" t="s">
        <v>36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203">
        <v>0</v>
      </c>
      <c r="AH301" s="204">
        <v>0</v>
      </c>
    </row>
    <row r="302" spans="1:34" ht="15.75" hidden="1" customHeight="1" thickBot="1" x14ac:dyDescent="0.3">
      <c r="A302" s="467"/>
      <c r="B302" s="470"/>
      <c r="C302" s="473"/>
      <c r="D302" s="28" t="e">
        <v>#N/A</v>
      </c>
      <c r="E302" s="29" t="s">
        <v>37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203">
        <v>0</v>
      </c>
      <c r="AH302" s="204">
        <v>0</v>
      </c>
    </row>
    <row r="303" spans="1:34" ht="15.75" hidden="1" customHeight="1" thickBot="1" x14ac:dyDescent="0.3">
      <c r="A303" s="468"/>
      <c r="B303" s="471"/>
      <c r="C303" s="474"/>
      <c r="D303" s="30" t="e">
        <v>#N/A</v>
      </c>
      <c r="E303" s="31" t="s">
        <v>38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205">
        <v>0</v>
      </c>
      <c r="AH303" s="206">
        <v>0</v>
      </c>
    </row>
    <row r="304" spans="1:34" ht="15" hidden="1" customHeight="1" x14ac:dyDescent="0.25">
      <c r="A304" s="466">
        <v>60</v>
      </c>
      <c r="B304" s="469" t="e">
        <v>#N/A</v>
      </c>
      <c r="C304" s="472" t="e">
        <v>#N/A</v>
      </c>
      <c r="D304" s="26" t="e">
        <v>#N/A</v>
      </c>
      <c r="E304" s="27" t="s">
        <v>34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201">
        <v>0</v>
      </c>
      <c r="AH304" s="202">
        <v>0</v>
      </c>
    </row>
    <row r="305" spans="1:34" ht="15" hidden="1" customHeight="1" x14ac:dyDescent="0.25">
      <c r="A305" s="467"/>
      <c r="B305" s="470"/>
      <c r="C305" s="473"/>
      <c r="D305" s="28" t="e">
        <v>#N/A</v>
      </c>
      <c r="E305" s="29" t="s">
        <v>35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203">
        <v>0</v>
      </c>
      <c r="AH305" s="204">
        <v>0</v>
      </c>
    </row>
    <row r="306" spans="1:34" ht="15" hidden="1" customHeight="1" x14ac:dyDescent="0.25">
      <c r="A306" s="467"/>
      <c r="B306" s="470"/>
      <c r="C306" s="473"/>
      <c r="D306" s="28" t="e">
        <v>#N/A</v>
      </c>
      <c r="E306" s="29" t="s">
        <v>36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203">
        <v>0</v>
      </c>
      <c r="AH306" s="204">
        <v>0</v>
      </c>
    </row>
    <row r="307" spans="1:34" ht="15.75" hidden="1" customHeight="1" thickBot="1" x14ac:dyDescent="0.3">
      <c r="A307" s="467"/>
      <c r="B307" s="470"/>
      <c r="C307" s="473"/>
      <c r="D307" s="28" t="e">
        <v>#N/A</v>
      </c>
      <c r="E307" s="29" t="s">
        <v>37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203">
        <v>0</v>
      </c>
      <c r="AH307" s="204">
        <v>0</v>
      </c>
    </row>
    <row r="308" spans="1:34" ht="15.75" hidden="1" customHeight="1" thickBot="1" x14ac:dyDescent="0.3">
      <c r="A308" s="468"/>
      <c r="B308" s="471"/>
      <c r="C308" s="474"/>
      <c r="D308" s="30" t="e">
        <v>#N/A</v>
      </c>
      <c r="E308" s="31" t="s">
        <v>38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205">
        <v>0</v>
      </c>
      <c r="AH308" s="206">
        <v>0</v>
      </c>
    </row>
    <row r="309" spans="1:34" ht="15" hidden="1" customHeight="1" x14ac:dyDescent="0.25">
      <c r="A309" s="466">
        <v>61</v>
      </c>
      <c r="B309" s="469" t="e">
        <v>#N/A</v>
      </c>
      <c r="C309" s="472" t="e">
        <v>#N/A</v>
      </c>
      <c r="D309" s="26" t="e">
        <v>#N/A</v>
      </c>
      <c r="E309" s="27" t="s">
        <v>34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201">
        <v>0</v>
      </c>
      <c r="AH309" s="202">
        <v>0</v>
      </c>
    </row>
    <row r="310" spans="1:34" ht="15" hidden="1" customHeight="1" x14ac:dyDescent="0.25">
      <c r="A310" s="467"/>
      <c r="B310" s="470"/>
      <c r="C310" s="473"/>
      <c r="D310" s="28" t="e">
        <v>#N/A</v>
      </c>
      <c r="E310" s="29" t="s">
        <v>35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203">
        <v>0</v>
      </c>
      <c r="AH310" s="204">
        <v>0</v>
      </c>
    </row>
    <row r="311" spans="1:34" ht="15" hidden="1" customHeight="1" x14ac:dyDescent="0.25">
      <c r="A311" s="467"/>
      <c r="B311" s="470"/>
      <c r="C311" s="473"/>
      <c r="D311" s="28" t="e">
        <v>#N/A</v>
      </c>
      <c r="E311" s="29" t="s">
        <v>36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203">
        <v>0</v>
      </c>
      <c r="AH311" s="204">
        <v>0</v>
      </c>
    </row>
    <row r="312" spans="1:34" ht="15.75" hidden="1" customHeight="1" thickBot="1" x14ac:dyDescent="0.3">
      <c r="A312" s="467"/>
      <c r="B312" s="470"/>
      <c r="C312" s="473"/>
      <c r="D312" s="28" t="e">
        <v>#N/A</v>
      </c>
      <c r="E312" s="29" t="s">
        <v>37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203">
        <v>0</v>
      </c>
      <c r="AH312" s="204">
        <v>0</v>
      </c>
    </row>
    <row r="313" spans="1:34" ht="15.75" hidden="1" customHeight="1" thickBot="1" x14ac:dyDescent="0.3">
      <c r="A313" s="468"/>
      <c r="B313" s="471"/>
      <c r="C313" s="474"/>
      <c r="D313" s="30" t="e">
        <v>#N/A</v>
      </c>
      <c r="E313" s="31" t="s">
        <v>38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205">
        <v>0</v>
      </c>
      <c r="AH313" s="206">
        <v>0</v>
      </c>
    </row>
    <row r="314" spans="1:34" ht="15" hidden="1" customHeight="1" x14ac:dyDescent="0.25">
      <c r="A314" s="466">
        <v>62</v>
      </c>
      <c r="B314" s="469" t="e">
        <v>#N/A</v>
      </c>
      <c r="C314" s="472" t="e">
        <v>#N/A</v>
      </c>
      <c r="D314" s="26" t="e">
        <v>#N/A</v>
      </c>
      <c r="E314" s="27" t="s">
        <v>34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201">
        <v>0</v>
      </c>
      <c r="AH314" s="202">
        <v>0</v>
      </c>
    </row>
    <row r="315" spans="1:34" ht="15" hidden="1" customHeight="1" x14ac:dyDescent="0.25">
      <c r="A315" s="467"/>
      <c r="B315" s="470"/>
      <c r="C315" s="473"/>
      <c r="D315" s="28" t="e">
        <v>#N/A</v>
      </c>
      <c r="E315" s="29" t="s">
        <v>35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203">
        <v>0</v>
      </c>
      <c r="AH315" s="204">
        <v>0</v>
      </c>
    </row>
    <row r="316" spans="1:34" ht="15" hidden="1" customHeight="1" x14ac:dyDescent="0.25">
      <c r="A316" s="467"/>
      <c r="B316" s="470"/>
      <c r="C316" s="473"/>
      <c r="D316" s="28" t="e">
        <v>#N/A</v>
      </c>
      <c r="E316" s="29" t="s">
        <v>36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203">
        <v>0</v>
      </c>
      <c r="AH316" s="204">
        <v>0</v>
      </c>
    </row>
    <row r="317" spans="1:34" ht="15.75" hidden="1" customHeight="1" thickBot="1" x14ac:dyDescent="0.3">
      <c r="A317" s="467"/>
      <c r="B317" s="470"/>
      <c r="C317" s="473"/>
      <c r="D317" s="28" t="e">
        <v>#N/A</v>
      </c>
      <c r="E317" s="29" t="s">
        <v>37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203">
        <v>0</v>
      </c>
      <c r="AH317" s="204">
        <v>0</v>
      </c>
    </row>
    <row r="318" spans="1:34" ht="15.75" hidden="1" customHeight="1" thickBot="1" x14ac:dyDescent="0.3">
      <c r="A318" s="468"/>
      <c r="B318" s="471"/>
      <c r="C318" s="474"/>
      <c r="D318" s="30" t="e">
        <v>#N/A</v>
      </c>
      <c r="E318" s="31" t="s">
        <v>38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205">
        <v>0</v>
      </c>
      <c r="AH318" s="206">
        <v>0</v>
      </c>
    </row>
    <row r="319" spans="1:34" ht="15" hidden="1" customHeight="1" x14ac:dyDescent="0.25">
      <c r="A319" s="466">
        <v>63</v>
      </c>
      <c r="B319" s="469" t="e">
        <v>#N/A</v>
      </c>
      <c r="C319" s="472" t="e">
        <v>#N/A</v>
      </c>
      <c r="D319" s="26" t="e">
        <v>#N/A</v>
      </c>
      <c r="E319" s="27" t="s">
        <v>34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201">
        <v>0</v>
      </c>
      <c r="AH319" s="202">
        <v>0</v>
      </c>
    </row>
    <row r="320" spans="1:34" ht="15" hidden="1" customHeight="1" x14ac:dyDescent="0.25">
      <c r="A320" s="467"/>
      <c r="B320" s="470"/>
      <c r="C320" s="473"/>
      <c r="D320" s="28" t="e">
        <v>#N/A</v>
      </c>
      <c r="E320" s="29" t="s">
        <v>35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203">
        <v>0</v>
      </c>
      <c r="AH320" s="204">
        <v>0</v>
      </c>
    </row>
    <row r="321" spans="1:34" ht="15" hidden="1" customHeight="1" x14ac:dyDescent="0.25">
      <c r="A321" s="467"/>
      <c r="B321" s="470"/>
      <c r="C321" s="473"/>
      <c r="D321" s="28" t="e">
        <v>#N/A</v>
      </c>
      <c r="E321" s="29" t="s">
        <v>36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203">
        <v>0</v>
      </c>
      <c r="AH321" s="204">
        <v>0</v>
      </c>
    </row>
    <row r="322" spans="1:34" ht="15.75" hidden="1" customHeight="1" thickBot="1" x14ac:dyDescent="0.3">
      <c r="A322" s="467"/>
      <c r="B322" s="470"/>
      <c r="C322" s="473"/>
      <c r="D322" s="28" t="e">
        <v>#N/A</v>
      </c>
      <c r="E322" s="29" t="s">
        <v>37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203">
        <v>0</v>
      </c>
      <c r="AH322" s="204">
        <v>0</v>
      </c>
    </row>
    <row r="323" spans="1:34" ht="15.75" hidden="1" customHeight="1" thickBot="1" x14ac:dyDescent="0.3">
      <c r="A323" s="468"/>
      <c r="B323" s="471"/>
      <c r="C323" s="474"/>
      <c r="D323" s="30" t="e">
        <v>#N/A</v>
      </c>
      <c r="E323" s="31" t="s">
        <v>38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205">
        <v>0</v>
      </c>
      <c r="AH323" s="206">
        <v>0</v>
      </c>
    </row>
    <row r="324" spans="1:34" ht="15" hidden="1" customHeight="1" x14ac:dyDescent="0.25">
      <c r="A324" s="466">
        <v>64</v>
      </c>
      <c r="B324" s="469" t="e">
        <v>#N/A</v>
      </c>
      <c r="C324" s="472" t="e">
        <v>#N/A</v>
      </c>
      <c r="D324" s="26" t="e">
        <v>#N/A</v>
      </c>
      <c r="E324" s="27" t="s">
        <v>34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201">
        <v>0</v>
      </c>
      <c r="AH324" s="202">
        <v>0</v>
      </c>
    </row>
    <row r="325" spans="1:34" ht="15" hidden="1" customHeight="1" x14ac:dyDescent="0.25">
      <c r="A325" s="467"/>
      <c r="B325" s="470"/>
      <c r="C325" s="473"/>
      <c r="D325" s="28" t="e">
        <v>#N/A</v>
      </c>
      <c r="E325" s="29" t="s">
        <v>35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203">
        <v>0</v>
      </c>
      <c r="AH325" s="204">
        <v>0</v>
      </c>
    </row>
    <row r="326" spans="1:34" ht="15" hidden="1" customHeight="1" x14ac:dyDescent="0.25">
      <c r="A326" s="467"/>
      <c r="B326" s="470"/>
      <c r="C326" s="473"/>
      <c r="D326" s="28" t="e">
        <v>#N/A</v>
      </c>
      <c r="E326" s="29" t="s">
        <v>36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203">
        <v>0</v>
      </c>
      <c r="AH326" s="204">
        <v>0</v>
      </c>
    </row>
    <row r="327" spans="1:34" ht="15.75" hidden="1" customHeight="1" thickBot="1" x14ac:dyDescent="0.3">
      <c r="A327" s="467"/>
      <c r="B327" s="470"/>
      <c r="C327" s="473"/>
      <c r="D327" s="28" t="e">
        <v>#N/A</v>
      </c>
      <c r="E327" s="29" t="s">
        <v>37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203">
        <v>0</v>
      </c>
      <c r="AH327" s="204">
        <v>0</v>
      </c>
    </row>
    <row r="328" spans="1:34" ht="15.75" hidden="1" customHeight="1" thickBot="1" x14ac:dyDescent="0.3">
      <c r="A328" s="468"/>
      <c r="B328" s="471"/>
      <c r="C328" s="474"/>
      <c r="D328" s="30" t="e">
        <v>#N/A</v>
      </c>
      <c r="E328" s="31" t="s">
        <v>38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205">
        <v>0</v>
      </c>
      <c r="AH328" s="206">
        <v>0</v>
      </c>
    </row>
    <row r="329" spans="1:34" ht="15" hidden="1" customHeight="1" x14ac:dyDescent="0.25">
      <c r="A329" s="466">
        <v>65</v>
      </c>
      <c r="B329" s="469" t="e">
        <v>#N/A</v>
      </c>
      <c r="C329" s="472" t="e">
        <v>#N/A</v>
      </c>
      <c r="D329" s="26" t="e">
        <v>#N/A</v>
      </c>
      <c r="E329" s="27" t="s">
        <v>34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201">
        <v>0</v>
      </c>
      <c r="AH329" s="202">
        <v>0</v>
      </c>
    </row>
    <row r="330" spans="1:34" ht="15" hidden="1" customHeight="1" x14ac:dyDescent="0.25">
      <c r="A330" s="467"/>
      <c r="B330" s="470"/>
      <c r="C330" s="473"/>
      <c r="D330" s="28" t="e">
        <v>#N/A</v>
      </c>
      <c r="E330" s="29" t="s">
        <v>35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203">
        <v>0</v>
      </c>
      <c r="AH330" s="204">
        <v>0</v>
      </c>
    </row>
    <row r="331" spans="1:34" ht="15" hidden="1" customHeight="1" x14ac:dyDescent="0.25">
      <c r="A331" s="467"/>
      <c r="B331" s="470"/>
      <c r="C331" s="473"/>
      <c r="D331" s="28" t="e">
        <v>#N/A</v>
      </c>
      <c r="E331" s="29" t="s">
        <v>36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203">
        <v>0</v>
      </c>
      <c r="AH331" s="204">
        <v>0</v>
      </c>
    </row>
    <row r="332" spans="1:34" ht="15.75" hidden="1" customHeight="1" thickBot="1" x14ac:dyDescent="0.3">
      <c r="A332" s="467"/>
      <c r="B332" s="470"/>
      <c r="C332" s="473"/>
      <c r="D332" s="28" t="e">
        <v>#N/A</v>
      </c>
      <c r="E332" s="29" t="s">
        <v>37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203">
        <v>0</v>
      </c>
      <c r="AH332" s="204">
        <v>0</v>
      </c>
    </row>
    <row r="333" spans="1:34" ht="15.75" hidden="1" customHeight="1" thickBot="1" x14ac:dyDescent="0.3">
      <c r="A333" s="468"/>
      <c r="B333" s="471"/>
      <c r="C333" s="474"/>
      <c r="D333" s="30" t="e">
        <v>#N/A</v>
      </c>
      <c r="E333" s="31" t="s">
        <v>38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205">
        <v>0</v>
      </c>
      <c r="AH333" s="206">
        <v>0</v>
      </c>
    </row>
    <row r="334" spans="1:34" ht="15" hidden="1" customHeight="1" x14ac:dyDescent="0.25">
      <c r="A334" s="466">
        <v>66</v>
      </c>
      <c r="B334" s="469" t="e">
        <v>#N/A</v>
      </c>
      <c r="C334" s="472" t="e">
        <v>#N/A</v>
      </c>
      <c r="D334" s="26" t="e">
        <v>#N/A</v>
      </c>
      <c r="E334" s="27" t="s">
        <v>34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201">
        <v>0</v>
      </c>
      <c r="AH334" s="202">
        <v>0</v>
      </c>
    </row>
    <row r="335" spans="1:34" ht="15" hidden="1" customHeight="1" x14ac:dyDescent="0.25">
      <c r="A335" s="467"/>
      <c r="B335" s="470"/>
      <c r="C335" s="473"/>
      <c r="D335" s="28" t="e">
        <v>#N/A</v>
      </c>
      <c r="E335" s="29" t="s">
        <v>35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203">
        <v>0</v>
      </c>
      <c r="AH335" s="204">
        <v>0</v>
      </c>
    </row>
    <row r="336" spans="1:34" ht="15" hidden="1" customHeight="1" x14ac:dyDescent="0.25">
      <c r="A336" s="467"/>
      <c r="B336" s="470"/>
      <c r="C336" s="473"/>
      <c r="D336" s="28" t="e">
        <v>#N/A</v>
      </c>
      <c r="E336" s="29" t="s">
        <v>36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203">
        <v>0</v>
      </c>
      <c r="AH336" s="204">
        <v>0</v>
      </c>
    </row>
    <row r="337" spans="1:34" ht="15.75" hidden="1" customHeight="1" thickBot="1" x14ac:dyDescent="0.3">
      <c r="A337" s="467"/>
      <c r="B337" s="470"/>
      <c r="C337" s="473"/>
      <c r="D337" s="28" t="e">
        <v>#N/A</v>
      </c>
      <c r="E337" s="29" t="s">
        <v>37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203">
        <v>0</v>
      </c>
      <c r="AH337" s="204">
        <v>0</v>
      </c>
    </row>
    <row r="338" spans="1:34" ht="15.75" hidden="1" customHeight="1" thickBot="1" x14ac:dyDescent="0.3">
      <c r="A338" s="468"/>
      <c r="B338" s="471"/>
      <c r="C338" s="474"/>
      <c r="D338" s="30" t="e">
        <v>#N/A</v>
      </c>
      <c r="E338" s="31" t="s">
        <v>38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205">
        <v>0</v>
      </c>
      <c r="AH338" s="206">
        <v>0</v>
      </c>
    </row>
    <row r="339" spans="1:34" ht="15" hidden="1" customHeight="1" x14ac:dyDescent="0.25">
      <c r="A339" s="466">
        <v>67</v>
      </c>
      <c r="B339" s="469" t="e">
        <v>#N/A</v>
      </c>
      <c r="C339" s="472" t="e">
        <v>#N/A</v>
      </c>
      <c r="D339" s="26" t="e">
        <v>#N/A</v>
      </c>
      <c r="E339" s="27" t="s">
        <v>34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201">
        <v>0</v>
      </c>
      <c r="AH339" s="202">
        <v>0</v>
      </c>
    </row>
    <row r="340" spans="1:34" ht="15" hidden="1" customHeight="1" x14ac:dyDescent="0.25">
      <c r="A340" s="467"/>
      <c r="B340" s="470"/>
      <c r="C340" s="473"/>
      <c r="D340" s="28" t="e">
        <v>#N/A</v>
      </c>
      <c r="E340" s="29" t="s">
        <v>35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203">
        <v>0</v>
      </c>
      <c r="AH340" s="204">
        <v>0</v>
      </c>
    </row>
    <row r="341" spans="1:34" ht="15" hidden="1" customHeight="1" x14ac:dyDescent="0.25">
      <c r="A341" s="467"/>
      <c r="B341" s="470"/>
      <c r="C341" s="473"/>
      <c r="D341" s="28" t="e">
        <v>#N/A</v>
      </c>
      <c r="E341" s="29" t="s">
        <v>36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203">
        <v>0</v>
      </c>
      <c r="AH341" s="204">
        <v>0</v>
      </c>
    </row>
    <row r="342" spans="1:34" ht="15.75" hidden="1" customHeight="1" thickBot="1" x14ac:dyDescent="0.3">
      <c r="A342" s="467"/>
      <c r="B342" s="470"/>
      <c r="C342" s="473"/>
      <c r="D342" s="28" t="e">
        <v>#N/A</v>
      </c>
      <c r="E342" s="29" t="s">
        <v>37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203">
        <v>0</v>
      </c>
      <c r="AH342" s="204">
        <v>0</v>
      </c>
    </row>
    <row r="343" spans="1:34" ht="15.75" hidden="1" customHeight="1" thickBot="1" x14ac:dyDescent="0.3">
      <c r="A343" s="468"/>
      <c r="B343" s="471"/>
      <c r="C343" s="474"/>
      <c r="D343" s="30" t="e">
        <v>#N/A</v>
      </c>
      <c r="E343" s="31" t="s">
        <v>38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205">
        <v>0</v>
      </c>
      <c r="AH343" s="206">
        <v>0</v>
      </c>
    </row>
    <row r="344" spans="1:34" ht="15" hidden="1" customHeight="1" x14ac:dyDescent="0.25">
      <c r="A344" s="466">
        <v>68</v>
      </c>
      <c r="B344" s="469" t="e">
        <v>#N/A</v>
      </c>
      <c r="C344" s="472" t="e">
        <v>#N/A</v>
      </c>
      <c r="D344" s="26" t="e">
        <v>#N/A</v>
      </c>
      <c r="E344" s="27" t="s">
        <v>34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201">
        <v>0</v>
      </c>
      <c r="AH344" s="202">
        <v>0</v>
      </c>
    </row>
    <row r="345" spans="1:34" ht="15" hidden="1" customHeight="1" x14ac:dyDescent="0.25">
      <c r="A345" s="467"/>
      <c r="B345" s="470"/>
      <c r="C345" s="473"/>
      <c r="D345" s="28" t="e">
        <v>#N/A</v>
      </c>
      <c r="E345" s="29" t="s">
        <v>35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203">
        <v>0</v>
      </c>
      <c r="AH345" s="204">
        <v>0</v>
      </c>
    </row>
    <row r="346" spans="1:34" ht="15" hidden="1" customHeight="1" x14ac:dyDescent="0.25">
      <c r="A346" s="467"/>
      <c r="B346" s="470"/>
      <c r="C346" s="473"/>
      <c r="D346" s="28" t="e">
        <v>#N/A</v>
      </c>
      <c r="E346" s="29" t="s">
        <v>36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203">
        <v>0</v>
      </c>
      <c r="AH346" s="204">
        <v>0</v>
      </c>
    </row>
    <row r="347" spans="1:34" ht="15.75" hidden="1" customHeight="1" thickBot="1" x14ac:dyDescent="0.3">
      <c r="A347" s="467"/>
      <c r="B347" s="470"/>
      <c r="C347" s="473"/>
      <c r="D347" s="28" t="e">
        <v>#N/A</v>
      </c>
      <c r="E347" s="29" t="s">
        <v>37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203">
        <v>0</v>
      </c>
      <c r="AH347" s="204">
        <v>0</v>
      </c>
    </row>
    <row r="348" spans="1:34" ht="15.75" hidden="1" customHeight="1" thickBot="1" x14ac:dyDescent="0.3">
      <c r="A348" s="468"/>
      <c r="B348" s="471"/>
      <c r="C348" s="474"/>
      <c r="D348" s="30" t="e">
        <v>#N/A</v>
      </c>
      <c r="E348" s="31" t="s">
        <v>38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205">
        <v>0</v>
      </c>
      <c r="AH348" s="206">
        <v>0</v>
      </c>
    </row>
    <row r="349" spans="1:34" ht="15" hidden="1" customHeight="1" x14ac:dyDescent="0.25">
      <c r="A349" s="466">
        <v>69</v>
      </c>
      <c r="B349" s="469" t="e">
        <v>#N/A</v>
      </c>
      <c r="C349" s="472" t="e">
        <v>#N/A</v>
      </c>
      <c r="D349" s="26" t="e">
        <v>#N/A</v>
      </c>
      <c r="E349" s="27" t="s">
        <v>34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201">
        <v>0</v>
      </c>
      <c r="AH349" s="202">
        <v>0</v>
      </c>
    </row>
    <row r="350" spans="1:34" ht="15" hidden="1" customHeight="1" x14ac:dyDescent="0.25">
      <c r="A350" s="467"/>
      <c r="B350" s="470"/>
      <c r="C350" s="473"/>
      <c r="D350" s="28" t="e">
        <v>#N/A</v>
      </c>
      <c r="E350" s="29" t="s">
        <v>35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203">
        <v>0</v>
      </c>
      <c r="AH350" s="204">
        <v>0</v>
      </c>
    </row>
    <row r="351" spans="1:34" ht="15" hidden="1" customHeight="1" x14ac:dyDescent="0.25">
      <c r="A351" s="467"/>
      <c r="B351" s="470"/>
      <c r="C351" s="473"/>
      <c r="D351" s="28" t="e">
        <v>#N/A</v>
      </c>
      <c r="E351" s="29" t="s">
        <v>36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203">
        <v>0</v>
      </c>
      <c r="AH351" s="204">
        <v>0</v>
      </c>
    </row>
    <row r="352" spans="1:34" ht="15.75" hidden="1" customHeight="1" thickBot="1" x14ac:dyDescent="0.3">
      <c r="A352" s="467"/>
      <c r="B352" s="470"/>
      <c r="C352" s="473"/>
      <c r="D352" s="28" t="e">
        <v>#N/A</v>
      </c>
      <c r="E352" s="29" t="s">
        <v>37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203">
        <v>0</v>
      </c>
      <c r="AH352" s="204">
        <v>0</v>
      </c>
    </row>
    <row r="353" spans="1:34" ht="15.75" hidden="1" customHeight="1" thickBot="1" x14ac:dyDescent="0.3">
      <c r="A353" s="468"/>
      <c r="B353" s="471"/>
      <c r="C353" s="474"/>
      <c r="D353" s="30" t="e">
        <v>#N/A</v>
      </c>
      <c r="E353" s="31" t="s">
        <v>38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205">
        <v>0</v>
      </c>
      <c r="AH353" s="206">
        <v>0</v>
      </c>
    </row>
    <row r="354" spans="1:34" ht="15" hidden="1" customHeight="1" x14ac:dyDescent="0.25">
      <c r="A354" s="466">
        <v>70</v>
      </c>
      <c r="B354" s="469" t="e">
        <v>#N/A</v>
      </c>
      <c r="C354" s="472" t="e">
        <v>#N/A</v>
      </c>
      <c r="D354" s="26" t="e">
        <v>#N/A</v>
      </c>
      <c r="E354" s="27" t="s">
        <v>34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201">
        <v>0</v>
      </c>
      <c r="AH354" s="202">
        <v>0</v>
      </c>
    </row>
    <row r="355" spans="1:34" ht="15" hidden="1" customHeight="1" x14ac:dyDescent="0.25">
      <c r="A355" s="467"/>
      <c r="B355" s="470"/>
      <c r="C355" s="473"/>
      <c r="D355" s="28" t="e">
        <v>#N/A</v>
      </c>
      <c r="E355" s="29" t="s">
        <v>35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203">
        <v>0</v>
      </c>
      <c r="AH355" s="204">
        <v>0</v>
      </c>
    </row>
    <row r="356" spans="1:34" ht="15" hidden="1" customHeight="1" x14ac:dyDescent="0.25">
      <c r="A356" s="467"/>
      <c r="B356" s="470"/>
      <c r="C356" s="473"/>
      <c r="D356" s="28" t="e">
        <v>#N/A</v>
      </c>
      <c r="E356" s="29" t="s">
        <v>36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203">
        <v>0</v>
      </c>
      <c r="AH356" s="204">
        <v>0</v>
      </c>
    </row>
    <row r="357" spans="1:34" ht="15.75" hidden="1" customHeight="1" thickBot="1" x14ac:dyDescent="0.3">
      <c r="A357" s="467"/>
      <c r="B357" s="470"/>
      <c r="C357" s="473"/>
      <c r="D357" s="28" t="e">
        <v>#N/A</v>
      </c>
      <c r="E357" s="29" t="s">
        <v>37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203">
        <v>0</v>
      </c>
      <c r="AH357" s="204">
        <v>0</v>
      </c>
    </row>
    <row r="358" spans="1:34" ht="15.75" hidden="1" customHeight="1" thickBot="1" x14ac:dyDescent="0.3">
      <c r="A358" s="468"/>
      <c r="B358" s="471"/>
      <c r="C358" s="474"/>
      <c r="D358" s="30" t="e">
        <v>#N/A</v>
      </c>
      <c r="E358" s="31" t="s">
        <v>38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205">
        <v>0</v>
      </c>
      <c r="AH358" s="206">
        <v>0</v>
      </c>
    </row>
    <row r="359" spans="1:34" ht="15" hidden="1" customHeight="1" x14ac:dyDescent="0.25">
      <c r="A359" s="466">
        <v>71</v>
      </c>
      <c r="B359" s="469" t="e">
        <v>#N/A</v>
      </c>
      <c r="C359" s="472" t="e">
        <v>#N/A</v>
      </c>
      <c r="D359" s="26" t="e">
        <v>#N/A</v>
      </c>
      <c r="E359" s="27" t="s">
        <v>34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201">
        <v>0</v>
      </c>
      <c r="AH359" s="202">
        <v>0</v>
      </c>
    </row>
    <row r="360" spans="1:34" ht="15" hidden="1" customHeight="1" x14ac:dyDescent="0.25">
      <c r="A360" s="467"/>
      <c r="B360" s="470"/>
      <c r="C360" s="473"/>
      <c r="D360" s="28" t="e">
        <v>#N/A</v>
      </c>
      <c r="E360" s="29" t="s">
        <v>35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203">
        <v>0</v>
      </c>
      <c r="AH360" s="204">
        <v>0</v>
      </c>
    </row>
    <row r="361" spans="1:34" ht="15" hidden="1" customHeight="1" x14ac:dyDescent="0.25">
      <c r="A361" s="467"/>
      <c r="B361" s="470"/>
      <c r="C361" s="473"/>
      <c r="D361" s="28" t="e">
        <v>#N/A</v>
      </c>
      <c r="E361" s="29" t="s">
        <v>36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203">
        <v>0</v>
      </c>
      <c r="AH361" s="204">
        <v>0</v>
      </c>
    </row>
    <row r="362" spans="1:34" ht="15.75" hidden="1" customHeight="1" thickBot="1" x14ac:dyDescent="0.3">
      <c r="A362" s="467"/>
      <c r="B362" s="470"/>
      <c r="C362" s="473"/>
      <c r="D362" s="28" t="e">
        <v>#N/A</v>
      </c>
      <c r="E362" s="29" t="s">
        <v>37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203">
        <v>0</v>
      </c>
      <c r="AH362" s="204">
        <v>0</v>
      </c>
    </row>
    <row r="363" spans="1:34" ht="15.75" hidden="1" customHeight="1" thickBot="1" x14ac:dyDescent="0.3">
      <c r="A363" s="468"/>
      <c r="B363" s="471"/>
      <c r="C363" s="474"/>
      <c r="D363" s="30" t="e">
        <v>#N/A</v>
      </c>
      <c r="E363" s="31" t="s">
        <v>38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205">
        <v>0</v>
      </c>
      <c r="AH363" s="206">
        <v>0</v>
      </c>
    </row>
    <row r="364" spans="1:34" ht="15" hidden="1" customHeight="1" x14ac:dyDescent="0.25">
      <c r="A364" s="466">
        <v>72</v>
      </c>
      <c r="B364" s="469" t="e">
        <v>#N/A</v>
      </c>
      <c r="C364" s="472" t="e">
        <v>#N/A</v>
      </c>
      <c r="D364" s="26" t="e">
        <v>#N/A</v>
      </c>
      <c r="E364" s="27" t="s">
        <v>34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201">
        <v>0</v>
      </c>
      <c r="AH364" s="202">
        <v>0</v>
      </c>
    </row>
    <row r="365" spans="1:34" ht="15" hidden="1" customHeight="1" x14ac:dyDescent="0.25">
      <c r="A365" s="467"/>
      <c r="B365" s="470"/>
      <c r="C365" s="473"/>
      <c r="D365" s="28" t="e">
        <v>#N/A</v>
      </c>
      <c r="E365" s="29" t="s">
        <v>35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203">
        <v>0</v>
      </c>
      <c r="AH365" s="204">
        <v>0</v>
      </c>
    </row>
    <row r="366" spans="1:34" ht="15" hidden="1" customHeight="1" x14ac:dyDescent="0.25">
      <c r="A366" s="467"/>
      <c r="B366" s="470"/>
      <c r="C366" s="473"/>
      <c r="D366" s="28" t="e">
        <v>#N/A</v>
      </c>
      <c r="E366" s="29" t="s">
        <v>36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203">
        <v>0</v>
      </c>
      <c r="AH366" s="204">
        <v>0</v>
      </c>
    </row>
    <row r="367" spans="1:34" ht="15.75" hidden="1" customHeight="1" thickBot="1" x14ac:dyDescent="0.3">
      <c r="A367" s="467"/>
      <c r="B367" s="470"/>
      <c r="C367" s="473"/>
      <c r="D367" s="28" t="e">
        <v>#N/A</v>
      </c>
      <c r="E367" s="29" t="s">
        <v>37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203">
        <v>0</v>
      </c>
      <c r="AH367" s="204">
        <v>0</v>
      </c>
    </row>
    <row r="368" spans="1:34" ht="15.75" hidden="1" customHeight="1" thickBot="1" x14ac:dyDescent="0.3">
      <c r="A368" s="468"/>
      <c r="B368" s="471"/>
      <c r="C368" s="474"/>
      <c r="D368" s="30" t="e">
        <v>#N/A</v>
      </c>
      <c r="E368" s="31" t="s">
        <v>38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205">
        <v>0</v>
      </c>
      <c r="AH368" s="206">
        <v>0</v>
      </c>
    </row>
    <row r="369" spans="1:34" ht="15" hidden="1" customHeight="1" x14ac:dyDescent="0.25">
      <c r="A369" s="466">
        <v>73</v>
      </c>
      <c r="B369" s="469" t="e">
        <v>#N/A</v>
      </c>
      <c r="C369" s="472" t="e">
        <v>#N/A</v>
      </c>
      <c r="D369" s="26" t="e">
        <v>#N/A</v>
      </c>
      <c r="E369" s="27" t="s">
        <v>34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201">
        <v>0</v>
      </c>
      <c r="AH369" s="202">
        <v>0</v>
      </c>
    </row>
    <row r="370" spans="1:34" ht="15" hidden="1" customHeight="1" x14ac:dyDescent="0.25">
      <c r="A370" s="467"/>
      <c r="B370" s="470"/>
      <c r="C370" s="473"/>
      <c r="D370" s="28" t="e">
        <v>#N/A</v>
      </c>
      <c r="E370" s="29" t="s">
        <v>35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203">
        <v>0</v>
      </c>
      <c r="AH370" s="204">
        <v>0</v>
      </c>
    </row>
    <row r="371" spans="1:34" ht="15" hidden="1" customHeight="1" x14ac:dyDescent="0.25">
      <c r="A371" s="467"/>
      <c r="B371" s="470"/>
      <c r="C371" s="473"/>
      <c r="D371" s="28" t="e">
        <v>#N/A</v>
      </c>
      <c r="E371" s="29" t="s">
        <v>36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203">
        <v>0</v>
      </c>
      <c r="AH371" s="204">
        <v>0</v>
      </c>
    </row>
    <row r="372" spans="1:34" ht="15.75" hidden="1" customHeight="1" thickBot="1" x14ac:dyDescent="0.3">
      <c r="A372" s="467"/>
      <c r="B372" s="470"/>
      <c r="C372" s="473"/>
      <c r="D372" s="28" t="e">
        <v>#N/A</v>
      </c>
      <c r="E372" s="29" t="s">
        <v>37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203">
        <v>0</v>
      </c>
      <c r="AH372" s="204">
        <v>0</v>
      </c>
    </row>
    <row r="373" spans="1:34" ht="15.75" hidden="1" customHeight="1" thickBot="1" x14ac:dyDescent="0.3">
      <c r="A373" s="468"/>
      <c r="B373" s="471"/>
      <c r="C373" s="474"/>
      <c r="D373" s="30" t="e">
        <v>#N/A</v>
      </c>
      <c r="E373" s="31" t="s">
        <v>38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205">
        <v>0</v>
      </c>
      <c r="AH373" s="206">
        <v>0</v>
      </c>
    </row>
    <row r="374" spans="1:34" ht="15" hidden="1" customHeight="1" x14ac:dyDescent="0.25">
      <c r="A374" s="466">
        <v>74</v>
      </c>
      <c r="B374" s="469" t="e">
        <v>#N/A</v>
      </c>
      <c r="C374" s="472" t="e">
        <v>#N/A</v>
      </c>
      <c r="D374" s="26" t="e">
        <v>#N/A</v>
      </c>
      <c r="E374" s="27" t="s">
        <v>34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201">
        <v>0</v>
      </c>
      <c r="AH374" s="202">
        <v>0</v>
      </c>
    </row>
    <row r="375" spans="1:34" ht="15" hidden="1" customHeight="1" x14ac:dyDescent="0.25">
      <c r="A375" s="467"/>
      <c r="B375" s="470"/>
      <c r="C375" s="473"/>
      <c r="D375" s="28" t="e">
        <v>#N/A</v>
      </c>
      <c r="E375" s="29" t="s">
        <v>35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203">
        <v>0</v>
      </c>
      <c r="AH375" s="204">
        <v>0</v>
      </c>
    </row>
    <row r="376" spans="1:34" ht="15" hidden="1" customHeight="1" x14ac:dyDescent="0.25">
      <c r="A376" s="467"/>
      <c r="B376" s="470"/>
      <c r="C376" s="473"/>
      <c r="D376" s="28" t="e">
        <v>#N/A</v>
      </c>
      <c r="E376" s="29" t="s">
        <v>36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203">
        <v>0</v>
      </c>
      <c r="AH376" s="204">
        <v>0</v>
      </c>
    </row>
    <row r="377" spans="1:34" ht="15.75" hidden="1" customHeight="1" thickBot="1" x14ac:dyDescent="0.3">
      <c r="A377" s="467"/>
      <c r="B377" s="470"/>
      <c r="C377" s="473"/>
      <c r="D377" s="28" t="e">
        <v>#N/A</v>
      </c>
      <c r="E377" s="29" t="s">
        <v>37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203">
        <v>0</v>
      </c>
      <c r="AH377" s="204">
        <v>0</v>
      </c>
    </row>
    <row r="378" spans="1:34" ht="15.75" hidden="1" customHeight="1" thickBot="1" x14ac:dyDescent="0.3">
      <c r="A378" s="468"/>
      <c r="B378" s="471"/>
      <c r="C378" s="474"/>
      <c r="D378" s="30" t="e">
        <v>#N/A</v>
      </c>
      <c r="E378" s="31" t="s">
        <v>38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205">
        <v>0</v>
      </c>
      <c r="AH378" s="206">
        <v>0</v>
      </c>
    </row>
    <row r="379" spans="1:34" ht="15" hidden="1" customHeight="1" x14ac:dyDescent="0.25">
      <c r="A379" s="466">
        <v>75</v>
      </c>
      <c r="B379" s="469" t="e">
        <v>#N/A</v>
      </c>
      <c r="C379" s="472" t="e">
        <v>#N/A</v>
      </c>
      <c r="D379" s="26" t="e">
        <v>#N/A</v>
      </c>
      <c r="E379" s="27" t="s">
        <v>34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201">
        <v>0</v>
      </c>
      <c r="AH379" s="202">
        <v>0</v>
      </c>
    </row>
    <row r="380" spans="1:34" ht="15" hidden="1" customHeight="1" x14ac:dyDescent="0.25">
      <c r="A380" s="467"/>
      <c r="B380" s="470"/>
      <c r="C380" s="473"/>
      <c r="D380" s="28" t="e">
        <v>#N/A</v>
      </c>
      <c r="E380" s="29" t="s">
        <v>35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203">
        <v>0</v>
      </c>
      <c r="AH380" s="204">
        <v>0</v>
      </c>
    </row>
    <row r="381" spans="1:34" ht="15" hidden="1" customHeight="1" x14ac:dyDescent="0.25">
      <c r="A381" s="467"/>
      <c r="B381" s="470"/>
      <c r="C381" s="473"/>
      <c r="D381" s="28" t="e">
        <v>#N/A</v>
      </c>
      <c r="E381" s="29" t="s">
        <v>36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203">
        <v>0</v>
      </c>
      <c r="AH381" s="204">
        <v>0</v>
      </c>
    </row>
    <row r="382" spans="1:34" ht="15.75" hidden="1" customHeight="1" thickBot="1" x14ac:dyDescent="0.3">
      <c r="A382" s="467"/>
      <c r="B382" s="470"/>
      <c r="C382" s="473"/>
      <c r="D382" s="28" t="e">
        <v>#N/A</v>
      </c>
      <c r="E382" s="29" t="s">
        <v>37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203">
        <v>0</v>
      </c>
      <c r="AH382" s="204">
        <v>0</v>
      </c>
    </row>
    <row r="383" spans="1:34" ht="15.75" hidden="1" customHeight="1" thickBot="1" x14ac:dyDescent="0.3">
      <c r="A383" s="468"/>
      <c r="B383" s="471"/>
      <c r="C383" s="474"/>
      <c r="D383" s="30" t="e">
        <v>#N/A</v>
      </c>
      <c r="E383" s="31" t="s">
        <v>38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205">
        <v>0</v>
      </c>
      <c r="AH383" s="206">
        <v>0</v>
      </c>
    </row>
    <row r="384" spans="1:34" ht="15" hidden="1" customHeight="1" x14ac:dyDescent="0.25">
      <c r="A384" s="466">
        <v>76</v>
      </c>
      <c r="B384" s="469" t="e">
        <v>#N/A</v>
      </c>
      <c r="C384" s="472" t="e">
        <v>#N/A</v>
      </c>
      <c r="D384" s="26" t="e">
        <v>#N/A</v>
      </c>
      <c r="E384" s="27" t="s">
        <v>34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201">
        <v>0</v>
      </c>
      <c r="AH384" s="202">
        <v>0</v>
      </c>
    </row>
    <row r="385" spans="1:34" ht="15" hidden="1" customHeight="1" x14ac:dyDescent="0.25">
      <c r="A385" s="467"/>
      <c r="B385" s="470"/>
      <c r="C385" s="473"/>
      <c r="D385" s="28" t="e">
        <v>#N/A</v>
      </c>
      <c r="E385" s="29" t="s">
        <v>35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203">
        <v>0</v>
      </c>
      <c r="AH385" s="204">
        <v>0</v>
      </c>
    </row>
    <row r="386" spans="1:34" ht="15" hidden="1" customHeight="1" x14ac:dyDescent="0.25">
      <c r="A386" s="467"/>
      <c r="B386" s="470"/>
      <c r="C386" s="473"/>
      <c r="D386" s="28" t="e">
        <v>#N/A</v>
      </c>
      <c r="E386" s="29" t="s">
        <v>36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203">
        <v>0</v>
      </c>
      <c r="AH386" s="204">
        <v>0</v>
      </c>
    </row>
    <row r="387" spans="1:34" ht="15.75" hidden="1" customHeight="1" thickBot="1" x14ac:dyDescent="0.3">
      <c r="A387" s="467"/>
      <c r="B387" s="470"/>
      <c r="C387" s="473"/>
      <c r="D387" s="28" t="e">
        <v>#N/A</v>
      </c>
      <c r="E387" s="29" t="s">
        <v>37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203">
        <v>0</v>
      </c>
      <c r="AH387" s="204">
        <v>0</v>
      </c>
    </row>
    <row r="388" spans="1:34" ht="15.75" hidden="1" customHeight="1" thickBot="1" x14ac:dyDescent="0.3">
      <c r="A388" s="468"/>
      <c r="B388" s="471"/>
      <c r="C388" s="474"/>
      <c r="D388" s="30" t="e">
        <v>#N/A</v>
      </c>
      <c r="E388" s="31" t="s">
        <v>38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205">
        <v>0</v>
      </c>
      <c r="AH388" s="206">
        <v>0</v>
      </c>
    </row>
    <row r="389" spans="1:34" ht="15" hidden="1" customHeight="1" x14ac:dyDescent="0.25">
      <c r="A389" s="466">
        <v>77</v>
      </c>
      <c r="B389" s="469" t="e">
        <v>#N/A</v>
      </c>
      <c r="C389" s="472" t="e">
        <v>#N/A</v>
      </c>
      <c r="D389" s="26" t="e">
        <v>#N/A</v>
      </c>
      <c r="E389" s="27" t="s">
        <v>34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201">
        <v>0</v>
      </c>
      <c r="AH389" s="202">
        <v>0</v>
      </c>
    </row>
    <row r="390" spans="1:34" ht="15" hidden="1" customHeight="1" x14ac:dyDescent="0.25">
      <c r="A390" s="467"/>
      <c r="B390" s="470"/>
      <c r="C390" s="473"/>
      <c r="D390" s="28" t="e">
        <v>#N/A</v>
      </c>
      <c r="E390" s="29" t="s">
        <v>35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203">
        <v>0</v>
      </c>
      <c r="AH390" s="204">
        <v>0</v>
      </c>
    </row>
    <row r="391" spans="1:34" ht="15" hidden="1" customHeight="1" x14ac:dyDescent="0.25">
      <c r="A391" s="467"/>
      <c r="B391" s="470"/>
      <c r="C391" s="473"/>
      <c r="D391" s="28" t="e">
        <v>#N/A</v>
      </c>
      <c r="E391" s="29" t="s">
        <v>36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203">
        <v>0</v>
      </c>
      <c r="AH391" s="204">
        <v>0</v>
      </c>
    </row>
    <row r="392" spans="1:34" ht="15.75" hidden="1" customHeight="1" thickBot="1" x14ac:dyDescent="0.3">
      <c r="A392" s="467"/>
      <c r="B392" s="470"/>
      <c r="C392" s="473"/>
      <c r="D392" s="28" t="e">
        <v>#N/A</v>
      </c>
      <c r="E392" s="29" t="s">
        <v>37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203">
        <v>0</v>
      </c>
      <c r="AH392" s="204">
        <v>0</v>
      </c>
    </row>
    <row r="393" spans="1:34" ht="15.75" hidden="1" customHeight="1" thickBot="1" x14ac:dyDescent="0.3">
      <c r="A393" s="468"/>
      <c r="B393" s="471"/>
      <c r="C393" s="474"/>
      <c r="D393" s="30" t="e">
        <v>#N/A</v>
      </c>
      <c r="E393" s="31" t="s">
        <v>38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205">
        <v>0</v>
      </c>
      <c r="AH393" s="206">
        <v>0</v>
      </c>
    </row>
    <row r="394" spans="1:34" ht="15" hidden="1" customHeight="1" x14ac:dyDescent="0.25">
      <c r="A394" s="466">
        <v>78</v>
      </c>
      <c r="B394" s="469" t="e">
        <v>#N/A</v>
      </c>
      <c r="C394" s="472" t="e">
        <v>#N/A</v>
      </c>
      <c r="D394" s="26" t="e">
        <v>#N/A</v>
      </c>
      <c r="E394" s="27" t="s">
        <v>34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201">
        <v>0</v>
      </c>
      <c r="AH394" s="202">
        <v>0</v>
      </c>
    </row>
    <row r="395" spans="1:34" ht="15" hidden="1" customHeight="1" x14ac:dyDescent="0.25">
      <c r="A395" s="467"/>
      <c r="B395" s="470"/>
      <c r="C395" s="473"/>
      <c r="D395" s="28" t="e">
        <v>#N/A</v>
      </c>
      <c r="E395" s="29" t="s">
        <v>35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203">
        <v>0</v>
      </c>
      <c r="AH395" s="204">
        <v>0</v>
      </c>
    </row>
    <row r="396" spans="1:34" ht="15" hidden="1" customHeight="1" x14ac:dyDescent="0.25">
      <c r="A396" s="467"/>
      <c r="B396" s="470"/>
      <c r="C396" s="473"/>
      <c r="D396" s="28" t="e">
        <v>#N/A</v>
      </c>
      <c r="E396" s="29" t="s">
        <v>36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203">
        <v>0</v>
      </c>
      <c r="AH396" s="204">
        <v>0</v>
      </c>
    </row>
    <row r="397" spans="1:34" ht="15.75" hidden="1" customHeight="1" thickBot="1" x14ac:dyDescent="0.3">
      <c r="A397" s="467"/>
      <c r="B397" s="470"/>
      <c r="C397" s="473"/>
      <c r="D397" s="28" t="e">
        <v>#N/A</v>
      </c>
      <c r="E397" s="29" t="s">
        <v>37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203">
        <v>0</v>
      </c>
      <c r="AH397" s="204">
        <v>0</v>
      </c>
    </row>
    <row r="398" spans="1:34" ht="15.75" hidden="1" customHeight="1" thickBot="1" x14ac:dyDescent="0.3">
      <c r="A398" s="468"/>
      <c r="B398" s="471"/>
      <c r="C398" s="474"/>
      <c r="D398" s="30" t="e">
        <v>#N/A</v>
      </c>
      <c r="E398" s="31" t="s">
        <v>38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205">
        <v>0</v>
      </c>
      <c r="AH398" s="206">
        <v>0</v>
      </c>
    </row>
    <row r="399" spans="1:34" ht="15" customHeight="1" x14ac:dyDescent="0.25">
      <c r="A399" s="466" t="s">
        <v>42</v>
      </c>
      <c r="B399" s="469" t="s">
        <v>670</v>
      </c>
      <c r="C399" s="472" t="s">
        <v>227</v>
      </c>
      <c r="D399" s="26" t="s">
        <v>227</v>
      </c>
      <c r="E399" s="27" t="s">
        <v>34</v>
      </c>
      <c r="F399" s="256">
        <v>5</v>
      </c>
      <c r="G399" s="253">
        <v>4</v>
      </c>
      <c r="H399" s="237">
        <v>3</v>
      </c>
      <c r="I399" s="253">
        <v>4</v>
      </c>
      <c r="J399" s="257">
        <v>6</v>
      </c>
      <c r="K399" s="257">
        <v>5</v>
      </c>
      <c r="L399" s="257">
        <v>5</v>
      </c>
      <c r="M399" s="253">
        <v>4</v>
      </c>
      <c r="N399" s="237">
        <v>3</v>
      </c>
      <c r="O399" s="237">
        <v>4</v>
      </c>
      <c r="P399" s="237">
        <v>3</v>
      </c>
      <c r="Q399" s="257">
        <v>5</v>
      </c>
      <c r="R399" s="253">
        <v>5</v>
      </c>
      <c r="S399" s="257">
        <v>5</v>
      </c>
      <c r="T399" s="257">
        <v>5</v>
      </c>
      <c r="U399" s="253">
        <v>4</v>
      </c>
      <c r="V399" s="253">
        <v>5</v>
      </c>
      <c r="W399" s="258">
        <v>6</v>
      </c>
      <c r="X399" s="257">
        <v>5</v>
      </c>
      <c r="Y399" s="253">
        <v>4</v>
      </c>
      <c r="Z399" s="253">
        <v>4</v>
      </c>
      <c r="AA399" s="243"/>
      <c r="AB399" s="243"/>
      <c r="AC399" s="243"/>
      <c r="AD399" s="243"/>
      <c r="AE399" s="243"/>
      <c r="AF399" s="244"/>
      <c r="AG399" s="201">
        <v>94</v>
      </c>
      <c r="AH399" s="202">
        <v>94</v>
      </c>
    </row>
    <row r="400" spans="1:34" ht="15" customHeight="1" x14ac:dyDescent="0.25">
      <c r="A400" s="467"/>
      <c r="B400" s="470"/>
      <c r="C400" s="473"/>
      <c r="D400" s="28" t="s">
        <v>227</v>
      </c>
      <c r="E400" s="29" t="s">
        <v>35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203">
        <v>0</v>
      </c>
      <c r="AH400" s="204">
        <v>94</v>
      </c>
    </row>
    <row r="401" spans="1:34" ht="15" customHeight="1" x14ac:dyDescent="0.25">
      <c r="A401" s="467"/>
      <c r="B401" s="470"/>
      <c r="C401" s="473"/>
      <c r="D401" s="28" t="s">
        <v>227</v>
      </c>
      <c r="E401" s="29" t="s">
        <v>36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203">
        <v>0</v>
      </c>
      <c r="AH401" s="204">
        <v>94</v>
      </c>
    </row>
    <row r="402" spans="1:34" ht="15.75" customHeight="1" thickBot="1" x14ac:dyDescent="0.3">
      <c r="A402" s="467"/>
      <c r="B402" s="470"/>
      <c r="C402" s="473"/>
      <c r="D402" s="28" t="s">
        <v>227</v>
      </c>
      <c r="E402" s="29" t="s">
        <v>37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203">
        <v>0</v>
      </c>
      <c r="AH402" s="204">
        <v>94</v>
      </c>
    </row>
    <row r="403" spans="1:34" ht="15.75" hidden="1" customHeight="1" thickBot="1" x14ac:dyDescent="0.3">
      <c r="A403" s="468"/>
      <c r="B403" s="471"/>
      <c r="C403" s="474"/>
      <c r="D403" s="30" t="s">
        <v>227</v>
      </c>
      <c r="E403" s="31" t="s">
        <v>38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205">
        <v>0</v>
      </c>
      <c r="AH403" s="206">
        <v>94</v>
      </c>
    </row>
    <row r="404" spans="1:34" ht="15" customHeight="1" x14ac:dyDescent="0.25">
      <c r="A404" s="466" t="s">
        <v>43</v>
      </c>
      <c r="B404" s="469" t="s">
        <v>670</v>
      </c>
      <c r="C404" s="472" t="s">
        <v>226</v>
      </c>
      <c r="D404" s="26" t="s">
        <v>226</v>
      </c>
      <c r="E404" s="27" t="s">
        <v>34</v>
      </c>
      <c r="F404" s="239">
        <v>3</v>
      </c>
      <c r="G404" s="237">
        <v>3</v>
      </c>
      <c r="H404" s="253">
        <v>4</v>
      </c>
      <c r="I404" s="237">
        <v>3</v>
      </c>
      <c r="J404" s="237">
        <v>3</v>
      </c>
      <c r="K404" s="237">
        <v>3</v>
      </c>
      <c r="L404" s="253">
        <v>4</v>
      </c>
      <c r="M404" s="253">
        <v>4</v>
      </c>
      <c r="N404" s="237">
        <v>3</v>
      </c>
      <c r="O404" s="253">
        <v>5</v>
      </c>
      <c r="P404" s="253">
        <v>4</v>
      </c>
      <c r="Q404" s="257">
        <v>5</v>
      </c>
      <c r="R404" s="257">
        <v>6</v>
      </c>
      <c r="S404" s="237">
        <v>3</v>
      </c>
      <c r="T404" s="237">
        <v>3</v>
      </c>
      <c r="U404" s="253">
        <v>4</v>
      </c>
      <c r="V404" s="257">
        <v>6</v>
      </c>
      <c r="W404" s="265">
        <v>4</v>
      </c>
      <c r="X404" s="257">
        <v>5</v>
      </c>
      <c r="Y404" s="253">
        <v>4</v>
      </c>
      <c r="Z404" s="262">
        <v>2</v>
      </c>
      <c r="AA404" s="243"/>
      <c r="AB404" s="243"/>
      <c r="AC404" s="243"/>
      <c r="AD404" s="243"/>
      <c r="AE404" s="243"/>
      <c r="AF404" s="244"/>
      <c r="AG404" s="201">
        <v>81</v>
      </c>
      <c r="AH404" s="202">
        <v>81</v>
      </c>
    </row>
    <row r="405" spans="1:34" ht="15" customHeight="1" x14ac:dyDescent="0.25">
      <c r="A405" s="467"/>
      <c r="B405" s="470"/>
      <c r="C405" s="473"/>
      <c r="D405" s="28" t="s">
        <v>226</v>
      </c>
      <c r="E405" s="29" t="s">
        <v>35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203">
        <v>0</v>
      </c>
      <c r="AH405" s="204">
        <v>81</v>
      </c>
    </row>
    <row r="406" spans="1:34" ht="15" customHeight="1" x14ac:dyDescent="0.25">
      <c r="A406" s="467"/>
      <c r="B406" s="470"/>
      <c r="C406" s="473"/>
      <c r="D406" s="28" t="s">
        <v>226</v>
      </c>
      <c r="E406" s="29" t="s">
        <v>36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203">
        <v>0</v>
      </c>
      <c r="AH406" s="204">
        <v>81</v>
      </c>
    </row>
    <row r="407" spans="1:34" ht="15.75" customHeight="1" thickBot="1" x14ac:dyDescent="0.3">
      <c r="A407" s="467"/>
      <c r="B407" s="470"/>
      <c r="C407" s="473"/>
      <c r="D407" s="28" t="s">
        <v>226</v>
      </c>
      <c r="E407" s="29" t="s">
        <v>37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203">
        <v>0</v>
      </c>
      <c r="AH407" s="204">
        <v>81</v>
      </c>
    </row>
    <row r="408" spans="1:34" ht="15.75" hidden="1" customHeight="1" thickBot="1" x14ac:dyDescent="0.3">
      <c r="A408" s="468"/>
      <c r="B408" s="471"/>
      <c r="C408" s="474"/>
      <c r="D408" s="30" t="s">
        <v>226</v>
      </c>
      <c r="E408" s="31" t="s">
        <v>38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205">
        <v>0</v>
      </c>
      <c r="AH408" s="206">
        <v>81</v>
      </c>
    </row>
    <row r="409" spans="1:34" ht="15" hidden="1" customHeight="1" x14ac:dyDescent="0.25">
      <c r="A409" s="466" t="s">
        <v>44</v>
      </c>
      <c r="B409" s="469" t="e">
        <v>#N/A</v>
      </c>
      <c r="C409" s="472" t="e">
        <v>#N/A</v>
      </c>
      <c r="D409" s="26" t="e">
        <v>#N/A</v>
      </c>
      <c r="E409" s="27" t="s">
        <v>34</v>
      </c>
      <c r="F409" s="268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69"/>
      <c r="X409" s="243"/>
      <c r="Y409" s="243"/>
      <c r="Z409" s="243"/>
      <c r="AA409" s="243"/>
      <c r="AB409" s="243"/>
      <c r="AC409" s="243"/>
      <c r="AD409" s="243"/>
      <c r="AE409" s="243"/>
      <c r="AF409" s="244"/>
      <c r="AG409" s="201">
        <v>0</v>
      </c>
      <c r="AH409" s="202">
        <v>0</v>
      </c>
    </row>
    <row r="410" spans="1:34" ht="15" hidden="1" customHeight="1" x14ac:dyDescent="0.25">
      <c r="A410" s="467"/>
      <c r="B410" s="470"/>
      <c r="C410" s="473"/>
      <c r="D410" s="28" t="e">
        <v>#N/A</v>
      </c>
      <c r="E410" s="29" t="s">
        <v>35</v>
      </c>
      <c r="F410" s="247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66"/>
      <c r="X410" s="245"/>
      <c r="Y410" s="245"/>
      <c r="Z410" s="245"/>
      <c r="AA410" s="245"/>
      <c r="AB410" s="245"/>
      <c r="AC410" s="245"/>
      <c r="AD410" s="245"/>
      <c r="AE410" s="245"/>
      <c r="AF410" s="246"/>
      <c r="AG410" s="203">
        <v>0</v>
      </c>
      <c r="AH410" s="204">
        <v>0</v>
      </c>
    </row>
    <row r="411" spans="1:34" ht="15" hidden="1" customHeight="1" x14ac:dyDescent="0.25">
      <c r="A411" s="467"/>
      <c r="B411" s="470"/>
      <c r="C411" s="473"/>
      <c r="D411" s="28" t="e">
        <v>#N/A</v>
      </c>
      <c r="E411" s="29" t="s">
        <v>36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203">
        <v>0</v>
      </c>
      <c r="AH411" s="204">
        <v>0</v>
      </c>
    </row>
    <row r="412" spans="1:34" ht="15.75" hidden="1" customHeight="1" thickBot="1" x14ac:dyDescent="0.3">
      <c r="A412" s="467"/>
      <c r="B412" s="470"/>
      <c r="C412" s="473"/>
      <c r="D412" s="28" t="e">
        <v>#N/A</v>
      </c>
      <c r="E412" s="29" t="s">
        <v>37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203">
        <v>0</v>
      </c>
      <c r="AH412" s="204">
        <v>0</v>
      </c>
    </row>
    <row r="413" spans="1:34" ht="15.75" hidden="1" customHeight="1" thickBot="1" x14ac:dyDescent="0.3">
      <c r="A413" s="468"/>
      <c r="B413" s="471"/>
      <c r="C413" s="474"/>
      <c r="D413" s="30" t="e">
        <v>#N/A</v>
      </c>
      <c r="E413" s="31" t="s">
        <v>38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205">
        <v>0</v>
      </c>
      <c r="AH413" s="206">
        <v>0</v>
      </c>
    </row>
    <row r="414" spans="1:34" ht="15" hidden="1" customHeight="1" x14ac:dyDescent="0.25">
      <c r="A414" s="466" t="s">
        <v>45</v>
      </c>
      <c r="B414" s="469" t="e">
        <v>#N/A</v>
      </c>
      <c r="C414" s="472" t="e">
        <v>#N/A</v>
      </c>
      <c r="D414" s="26" t="e">
        <v>#N/A</v>
      </c>
      <c r="E414" s="27" t="s">
        <v>34</v>
      </c>
      <c r="F414" s="268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69"/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201">
        <v>0</v>
      </c>
      <c r="AH414" s="202">
        <v>0</v>
      </c>
    </row>
    <row r="415" spans="1:34" ht="15" hidden="1" customHeight="1" x14ac:dyDescent="0.25">
      <c r="A415" s="467"/>
      <c r="B415" s="470"/>
      <c r="C415" s="473"/>
      <c r="D415" s="28" t="e">
        <v>#N/A</v>
      </c>
      <c r="E415" s="29" t="s">
        <v>35</v>
      </c>
      <c r="F415" s="247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66"/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203">
        <v>0</v>
      </c>
      <c r="AH415" s="204">
        <v>0</v>
      </c>
    </row>
    <row r="416" spans="1:34" ht="15" hidden="1" customHeight="1" x14ac:dyDescent="0.25">
      <c r="A416" s="467"/>
      <c r="B416" s="470"/>
      <c r="C416" s="473"/>
      <c r="D416" s="28" t="e">
        <v>#N/A</v>
      </c>
      <c r="E416" s="29" t="s">
        <v>36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203">
        <v>0</v>
      </c>
      <c r="AH416" s="204">
        <v>0</v>
      </c>
    </row>
    <row r="417" spans="1:34" ht="15.75" hidden="1" customHeight="1" thickBot="1" x14ac:dyDescent="0.3">
      <c r="A417" s="467"/>
      <c r="B417" s="470"/>
      <c r="C417" s="473"/>
      <c r="D417" s="28" t="e">
        <v>#N/A</v>
      </c>
      <c r="E417" s="29" t="s">
        <v>37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203">
        <v>0</v>
      </c>
      <c r="AH417" s="204">
        <v>0</v>
      </c>
    </row>
    <row r="418" spans="1:34" ht="15.75" hidden="1" customHeight="1" thickBot="1" x14ac:dyDescent="0.3">
      <c r="A418" s="468"/>
      <c r="B418" s="471"/>
      <c r="C418" s="474"/>
      <c r="D418" s="30" t="e">
        <v>#N/A</v>
      </c>
      <c r="E418" s="31" t="s">
        <v>38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205">
        <v>0</v>
      </c>
      <c r="AH418" s="206">
        <v>0</v>
      </c>
    </row>
    <row r="419" spans="1:34" ht="15" hidden="1" customHeight="1" x14ac:dyDescent="0.25">
      <c r="A419" s="466" t="s">
        <v>46</v>
      </c>
      <c r="B419" s="469" t="e">
        <v>#N/A</v>
      </c>
      <c r="C419" s="472" t="e">
        <v>#N/A</v>
      </c>
      <c r="D419" s="26" t="e">
        <v>#N/A</v>
      </c>
      <c r="E419" s="27" t="s">
        <v>34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201">
        <v>0</v>
      </c>
      <c r="AH419" s="202">
        <v>0</v>
      </c>
    </row>
    <row r="420" spans="1:34" ht="15" hidden="1" customHeight="1" x14ac:dyDescent="0.25">
      <c r="A420" s="467"/>
      <c r="B420" s="470"/>
      <c r="C420" s="473"/>
      <c r="D420" s="28" t="e">
        <v>#N/A</v>
      </c>
      <c r="E420" s="29" t="s">
        <v>35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203">
        <v>0</v>
      </c>
      <c r="AH420" s="204">
        <v>0</v>
      </c>
    </row>
    <row r="421" spans="1:34" ht="15" hidden="1" customHeight="1" x14ac:dyDescent="0.25">
      <c r="A421" s="467"/>
      <c r="B421" s="470"/>
      <c r="C421" s="473"/>
      <c r="D421" s="28" t="e">
        <v>#N/A</v>
      </c>
      <c r="E421" s="29" t="s">
        <v>36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203">
        <v>0</v>
      </c>
      <c r="AH421" s="204">
        <v>0</v>
      </c>
    </row>
    <row r="422" spans="1:34" ht="15.75" hidden="1" customHeight="1" thickBot="1" x14ac:dyDescent="0.3">
      <c r="A422" s="467"/>
      <c r="B422" s="470"/>
      <c r="C422" s="473"/>
      <c r="D422" s="28" t="e">
        <v>#N/A</v>
      </c>
      <c r="E422" s="29" t="s">
        <v>37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203">
        <v>0</v>
      </c>
      <c r="AH422" s="204">
        <v>0</v>
      </c>
    </row>
    <row r="423" spans="1:34" ht="15.75" hidden="1" customHeight="1" thickBot="1" x14ac:dyDescent="0.3">
      <c r="A423" s="468"/>
      <c r="B423" s="471"/>
      <c r="C423" s="474"/>
      <c r="D423" s="30" t="e">
        <v>#N/A</v>
      </c>
      <c r="E423" s="31" t="s">
        <v>38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205">
        <v>0</v>
      </c>
      <c r="AH423" s="206">
        <v>0</v>
      </c>
    </row>
    <row r="424" spans="1:34" ht="15" hidden="1" customHeight="1" x14ac:dyDescent="0.25">
      <c r="A424" s="466" t="s">
        <v>47</v>
      </c>
      <c r="B424" s="469" t="e">
        <v>#N/A</v>
      </c>
      <c r="C424" s="472" t="e">
        <v>#N/A</v>
      </c>
      <c r="D424" s="26" t="e">
        <v>#N/A</v>
      </c>
      <c r="E424" s="27" t="s">
        <v>34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201">
        <v>0</v>
      </c>
      <c r="AH424" s="202">
        <v>0</v>
      </c>
    </row>
    <row r="425" spans="1:34" ht="15" hidden="1" customHeight="1" x14ac:dyDescent="0.25">
      <c r="A425" s="467"/>
      <c r="B425" s="470"/>
      <c r="C425" s="473"/>
      <c r="D425" s="28" t="e">
        <v>#N/A</v>
      </c>
      <c r="E425" s="29" t="s">
        <v>35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203">
        <v>0</v>
      </c>
      <c r="AH425" s="204">
        <v>0</v>
      </c>
    </row>
    <row r="426" spans="1:34" ht="15" hidden="1" customHeight="1" x14ac:dyDescent="0.25">
      <c r="A426" s="467"/>
      <c r="B426" s="470"/>
      <c r="C426" s="473"/>
      <c r="D426" s="28" t="e">
        <v>#N/A</v>
      </c>
      <c r="E426" s="29" t="s">
        <v>36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203">
        <v>0</v>
      </c>
      <c r="AH426" s="204">
        <v>0</v>
      </c>
    </row>
    <row r="427" spans="1:34" ht="15.75" hidden="1" customHeight="1" thickBot="1" x14ac:dyDescent="0.3">
      <c r="A427" s="467"/>
      <c r="B427" s="470"/>
      <c r="C427" s="473"/>
      <c r="D427" s="28" t="e">
        <v>#N/A</v>
      </c>
      <c r="E427" s="29" t="s">
        <v>37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203">
        <v>0</v>
      </c>
      <c r="AH427" s="204">
        <v>0</v>
      </c>
    </row>
    <row r="428" spans="1:34" ht="15.75" hidden="1" customHeight="1" thickBot="1" x14ac:dyDescent="0.3">
      <c r="A428" s="468"/>
      <c r="B428" s="471"/>
      <c r="C428" s="474"/>
      <c r="D428" s="30" t="e">
        <v>#N/A</v>
      </c>
      <c r="E428" s="31" t="s">
        <v>38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205">
        <v>0</v>
      </c>
      <c r="AH428" s="206">
        <v>0</v>
      </c>
    </row>
    <row r="429" spans="1:34" ht="15" hidden="1" customHeight="1" x14ac:dyDescent="0.25">
      <c r="A429" s="466" t="s">
        <v>48</v>
      </c>
      <c r="B429" s="469" t="e">
        <v>#N/A</v>
      </c>
      <c r="C429" s="472" t="e">
        <v>#N/A</v>
      </c>
      <c r="D429" s="26" t="e">
        <v>#N/A</v>
      </c>
      <c r="E429" s="27" t="s">
        <v>34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201">
        <v>0</v>
      </c>
      <c r="AH429" s="202">
        <v>0</v>
      </c>
    </row>
    <row r="430" spans="1:34" ht="15" hidden="1" customHeight="1" x14ac:dyDescent="0.25">
      <c r="A430" s="467"/>
      <c r="B430" s="470"/>
      <c r="C430" s="473"/>
      <c r="D430" s="28" t="e">
        <v>#N/A</v>
      </c>
      <c r="E430" s="29" t="s">
        <v>35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203">
        <v>0</v>
      </c>
      <c r="AH430" s="204">
        <v>0</v>
      </c>
    </row>
    <row r="431" spans="1:34" ht="15" hidden="1" customHeight="1" x14ac:dyDescent="0.25">
      <c r="A431" s="467"/>
      <c r="B431" s="470"/>
      <c r="C431" s="473"/>
      <c r="D431" s="28" t="e">
        <v>#N/A</v>
      </c>
      <c r="E431" s="29" t="s">
        <v>36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203">
        <v>0</v>
      </c>
      <c r="AH431" s="204">
        <v>0</v>
      </c>
    </row>
    <row r="432" spans="1:34" ht="15.75" hidden="1" customHeight="1" thickBot="1" x14ac:dyDescent="0.3">
      <c r="A432" s="467"/>
      <c r="B432" s="470"/>
      <c r="C432" s="473"/>
      <c r="D432" s="28" t="e">
        <v>#N/A</v>
      </c>
      <c r="E432" s="29" t="s">
        <v>37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203">
        <v>0</v>
      </c>
      <c r="AH432" s="204">
        <v>0</v>
      </c>
    </row>
    <row r="433" spans="1:34" ht="15.75" hidden="1" customHeight="1" thickBot="1" x14ac:dyDescent="0.3">
      <c r="A433" s="468"/>
      <c r="B433" s="471"/>
      <c r="C433" s="474"/>
      <c r="D433" s="30" t="e">
        <v>#N/A</v>
      </c>
      <c r="E433" s="31" t="s">
        <v>38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205">
        <v>0</v>
      </c>
      <c r="AH433" s="206">
        <v>0</v>
      </c>
    </row>
    <row r="434" spans="1:34" ht="15" hidden="1" customHeight="1" x14ac:dyDescent="0.25">
      <c r="A434" s="466" t="s">
        <v>49</v>
      </c>
      <c r="B434" s="469" t="e">
        <v>#N/A</v>
      </c>
      <c r="C434" s="472" t="e">
        <v>#N/A</v>
      </c>
      <c r="D434" s="26" t="e">
        <v>#N/A</v>
      </c>
      <c r="E434" s="27" t="s">
        <v>34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201">
        <v>0</v>
      </c>
      <c r="AH434" s="202">
        <v>0</v>
      </c>
    </row>
    <row r="435" spans="1:34" ht="15" hidden="1" customHeight="1" x14ac:dyDescent="0.25">
      <c r="A435" s="467"/>
      <c r="B435" s="470"/>
      <c r="C435" s="473"/>
      <c r="D435" s="28" t="e">
        <v>#N/A</v>
      </c>
      <c r="E435" s="29" t="s">
        <v>35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203">
        <v>0</v>
      </c>
      <c r="AH435" s="204">
        <v>0</v>
      </c>
    </row>
    <row r="436" spans="1:34" ht="15" hidden="1" customHeight="1" x14ac:dyDescent="0.25">
      <c r="A436" s="467"/>
      <c r="B436" s="470"/>
      <c r="C436" s="473"/>
      <c r="D436" s="28" t="e">
        <v>#N/A</v>
      </c>
      <c r="E436" s="29" t="s">
        <v>36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203">
        <v>0</v>
      </c>
      <c r="AH436" s="204">
        <v>0</v>
      </c>
    </row>
    <row r="437" spans="1:34" ht="15.75" hidden="1" customHeight="1" thickBot="1" x14ac:dyDescent="0.3">
      <c r="A437" s="467"/>
      <c r="B437" s="470"/>
      <c r="C437" s="473"/>
      <c r="D437" s="28" t="e">
        <v>#N/A</v>
      </c>
      <c r="E437" s="29" t="s">
        <v>37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203">
        <v>0</v>
      </c>
      <c r="AH437" s="204">
        <v>0</v>
      </c>
    </row>
    <row r="438" spans="1:34" ht="15.75" hidden="1" customHeight="1" thickBot="1" x14ac:dyDescent="0.3">
      <c r="A438" s="468"/>
      <c r="B438" s="471"/>
      <c r="C438" s="474"/>
      <c r="D438" s="30" t="e">
        <v>#N/A</v>
      </c>
      <c r="E438" s="31" t="s">
        <v>38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205">
        <v>0</v>
      </c>
      <c r="AH438" s="206">
        <v>0</v>
      </c>
    </row>
    <row r="439" spans="1:34" ht="15" hidden="1" customHeight="1" x14ac:dyDescent="0.25">
      <c r="A439" s="466" t="s">
        <v>619</v>
      </c>
      <c r="B439" s="469" t="e">
        <v>#N/A</v>
      </c>
      <c r="C439" s="472" t="e">
        <v>#N/A</v>
      </c>
      <c r="D439" s="26" t="e">
        <v>#N/A</v>
      </c>
      <c r="E439" s="27" t="s">
        <v>34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201">
        <v>0</v>
      </c>
      <c r="AH439" s="202">
        <v>0</v>
      </c>
    </row>
    <row r="440" spans="1:34" ht="15" hidden="1" customHeight="1" x14ac:dyDescent="0.25">
      <c r="A440" s="467"/>
      <c r="B440" s="470"/>
      <c r="C440" s="473"/>
      <c r="D440" s="28" t="e">
        <v>#N/A</v>
      </c>
      <c r="E440" s="29" t="s">
        <v>35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203">
        <v>0</v>
      </c>
      <c r="AH440" s="204">
        <v>0</v>
      </c>
    </row>
    <row r="441" spans="1:34" ht="15" hidden="1" customHeight="1" x14ac:dyDescent="0.25">
      <c r="A441" s="467"/>
      <c r="B441" s="470"/>
      <c r="C441" s="473"/>
      <c r="D441" s="28" t="e">
        <v>#N/A</v>
      </c>
      <c r="E441" s="29" t="s">
        <v>36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203">
        <v>0</v>
      </c>
      <c r="AH441" s="204">
        <v>0</v>
      </c>
    </row>
    <row r="442" spans="1:34" ht="15.75" hidden="1" customHeight="1" thickBot="1" x14ac:dyDescent="0.3">
      <c r="A442" s="467"/>
      <c r="B442" s="470"/>
      <c r="C442" s="473"/>
      <c r="D442" s="28" t="e">
        <v>#N/A</v>
      </c>
      <c r="E442" s="29" t="s">
        <v>37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203">
        <v>0</v>
      </c>
      <c r="AH442" s="204">
        <v>0</v>
      </c>
    </row>
    <row r="443" spans="1:34" ht="15.75" hidden="1" customHeight="1" thickBot="1" x14ac:dyDescent="0.3">
      <c r="A443" s="468"/>
      <c r="B443" s="471"/>
      <c r="C443" s="474"/>
      <c r="D443" s="30" t="e">
        <v>#N/A</v>
      </c>
      <c r="E443" s="31" t="s">
        <v>38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205">
        <v>0</v>
      </c>
      <c r="AH443" s="206">
        <v>0</v>
      </c>
    </row>
    <row r="444" spans="1:34" ht="15" hidden="1" customHeight="1" x14ac:dyDescent="0.25">
      <c r="A444" s="466" t="s">
        <v>620</v>
      </c>
      <c r="B444" s="469" t="e">
        <v>#N/A</v>
      </c>
      <c r="C444" s="472" t="e">
        <v>#N/A</v>
      </c>
      <c r="D444" s="26" t="e">
        <v>#N/A</v>
      </c>
      <c r="E444" s="27" t="s">
        <v>34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201">
        <v>0</v>
      </c>
      <c r="AH444" s="202">
        <v>0</v>
      </c>
    </row>
    <row r="445" spans="1:34" ht="15" hidden="1" customHeight="1" x14ac:dyDescent="0.25">
      <c r="A445" s="467"/>
      <c r="B445" s="470"/>
      <c r="C445" s="473"/>
      <c r="D445" s="28" t="e">
        <v>#N/A</v>
      </c>
      <c r="E445" s="29" t="s">
        <v>35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203">
        <v>0</v>
      </c>
      <c r="AH445" s="204">
        <v>0</v>
      </c>
    </row>
    <row r="446" spans="1:34" ht="15" hidden="1" customHeight="1" x14ac:dyDescent="0.25">
      <c r="A446" s="467"/>
      <c r="B446" s="470"/>
      <c r="C446" s="473"/>
      <c r="D446" s="28" t="e">
        <v>#N/A</v>
      </c>
      <c r="E446" s="29" t="s">
        <v>36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203">
        <v>0</v>
      </c>
      <c r="AH446" s="204">
        <v>0</v>
      </c>
    </row>
    <row r="447" spans="1:34" ht="15.75" hidden="1" customHeight="1" thickBot="1" x14ac:dyDescent="0.3">
      <c r="A447" s="467"/>
      <c r="B447" s="470"/>
      <c r="C447" s="473"/>
      <c r="D447" s="28" t="e">
        <v>#N/A</v>
      </c>
      <c r="E447" s="29" t="s">
        <v>37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203">
        <v>0</v>
      </c>
      <c r="AH447" s="204">
        <v>0</v>
      </c>
    </row>
    <row r="448" spans="1:34" ht="15.75" hidden="1" customHeight="1" thickBot="1" x14ac:dyDescent="0.3">
      <c r="A448" s="468"/>
      <c r="B448" s="470"/>
      <c r="C448" s="473"/>
      <c r="D448" s="28" t="e">
        <v>#N/A</v>
      </c>
      <c r="E448" s="29" t="s">
        <v>38</v>
      </c>
      <c r="F448" s="247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66"/>
      <c r="X448" s="245"/>
      <c r="Y448" s="245"/>
      <c r="Z448" s="245"/>
      <c r="AA448" s="245"/>
      <c r="AB448" s="245"/>
      <c r="AC448" s="245"/>
      <c r="AD448" s="245"/>
      <c r="AE448" s="245"/>
      <c r="AF448" s="246"/>
      <c r="AG448" s="203">
        <v>0</v>
      </c>
      <c r="AH448" s="204">
        <v>0</v>
      </c>
    </row>
    <row r="449" spans="1:34" s="214" customFormat="1" x14ac:dyDescent="0.25">
      <c r="A449" s="78"/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80"/>
      <c r="AH449" s="281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36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6" width="3.7109375" style="63" customWidth="1"/>
    <col min="27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41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81" t="s">
        <v>26</v>
      </c>
      <c r="AH1" s="482"/>
    </row>
    <row r="2" spans="1:35" ht="15" customHeight="1" x14ac:dyDescent="0.25">
      <c r="A2" s="4" t="s">
        <v>40</v>
      </c>
      <c r="E2" s="37" t="s">
        <v>28</v>
      </c>
      <c r="F2" s="59">
        <v>3</v>
      </c>
      <c r="G2" s="60">
        <v>3</v>
      </c>
      <c r="H2" s="60">
        <v>3</v>
      </c>
      <c r="I2" s="60">
        <v>3</v>
      </c>
      <c r="J2" s="60">
        <v>3</v>
      </c>
      <c r="K2" s="60">
        <v>3</v>
      </c>
      <c r="L2" s="60">
        <v>3</v>
      </c>
      <c r="M2" s="60">
        <v>3</v>
      </c>
      <c r="N2" s="60">
        <v>3</v>
      </c>
      <c r="O2" s="60">
        <v>4</v>
      </c>
      <c r="P2" s="60">
        <v>3</v>
      </c>
      <c r="Q2" s="60">
        <v>3</v>
      </c>
      <c r="R2" s="60">
        <v>4</v>
      </c>
      <c r="S2" s="60">
        <v>3</v>
      </c>
      <c r="T2" s="60">
        <v>3</v>
      </c>
      <c r="U2" s="60">
        <v>3</v>
      </c>
      <c r="V2" s="60">
        <v>4</v>
      </c>
      <c r="W2" s="60">
        <v>3</v>
      </c>
      <c r="X2" s="67">
        <v>3</v>
      </c>
      <c r="Y2" s="67">
        <v>3</v>
      </c>
      <c r="Z2" s="67">
        <v>3</v>
      </c>
      <c r="AA2" s="67" t="s">
        <v>58</v>
      </c>
      <c r="AB2" s="67" t="s">
        <v>58</v>
      </c>
      <c r="AC2" s="67" t="s">
        <v>58</v>
      </c>
      <c r="AD2" s="67" t="s">
        <v>58</v>
      </c>
      <c r="AE2" s="67" t="s">
        <v>58</v>
      </c>
      <c r="AF2" s="68" t="s">
        <v>58</v>
      </c>
      <c r="AG2" s="483">
        <v>66</v>
      </c>
      <c r="AH2" s="484"/>
    </row>
    <row r="3" spans="1:35" ht="15" customHeight="1" x14ac:dyDescent="0.25">
      <c r="A3" s="4" t="s">
        <v>40</v>
      </c>
      <c r="E3" s="13" t="s">
        <v>29</v>
      </c>
      <c r="F3" s="40">
        <v>3.2413793103448274</v>
      </c>
      <c r="G3" s="41">
        <v>3.2660098522167487</v>
      </c>
      <c r="H3" s="41">
        <v>3.1379310344827585</v>
      </c>
      <c r="I3" s="41">
        <v>3.1831683168316833</v>
      </c>
      <c r="J3" s="41">
        <v>2.8497109826589595</v>
      </c>
      <c r="K3" s="41">
        <v>3.7398843930635839</v>
      </c>
      <c r="L3" s="41">
        <v>3.3236994219653178</v>
      </c>
      <c r="M3" s="41">
        <v>3.26</v>
      </c>
      <c r="N3" s="41">
        <v>3.3466666666666667</v>
      </c>
      <c r="O3" s="41">
        <v>4.46</v>
      </c>
      <c r="P3" s="41">
        <v>3.4046242774566475</v>
      </c>
      <c r="Q3" s="41">
        <v>3.8811881188118811</v>
      </c>
      <c r="R3" s="41">
        <v>4.7425742574257423</v>
      </c>
      <c r="S3" s="41">
        <v>3.7471264367816093</v>
      </c>
      <c r="T3" s="41">
        <v>3.6609195402298851</v>
      </c>
      <c r="U3" s="41">
        <v>3.6149425287356323</v>
      </c>
      <c r="V3" s="41">
        <v>4.3410404624277454</v>
      </c>
      <c r="W3" s="41">
        <v>3.7126436781609193</v>
      </c>
      <c r="X3" s="41">
        <v>3.6896551724137931</v>
      </c>
      <c r="Y3" s="41">
        <v>3.3908045977011496</v>
      </c>
      <c r="Z3" s="41">
        <v>3.1463414634146343</v>
      </c>
      <c r="AA3" s="41" t="s">
        <v>58</v>
      </c>
      <c r="AB3" s="41" t="s">
        <v>58</v>
      </c>
      <c r="AC3" s="41" t="s">
        <v>58</v>
      </c>
      <c r="AD3" s="41" t="s">
        <v>58</v>
      </c>
      <c r="AE3" s="41" t="s">
        <v>58</v>
      </c>
      <c r="AF3" s="41" t="s">
        <v>58</v>
      </c>
      <c r="AG3" s="485">
        <v>75.140310511790162</v>
      </c>
      <c r="AH3" s="486"/>
      <c r="AI3" s="207"/>
    </row>
    <row r="4" spans="1:35" ht="15" customHeight="1" x14ac:dyDescent="0.25">
      <c r="A4" s="4" t="s">
        <v>40</v>
      </c>
      <c r="B4" s="475" t="s">
        <v>590</v>
      </c>
      <c r="C4" s="476"/>
      <c r="E4" s="13" t="s">
        <v>52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0</v>
      </c>
      <c r="AA4" s="7" t="s">
        <v>58</v>
      </c>
      <c r="AB4" s="7" t="s">
        <v>58</v>
      </c>
      <c r="AC4" s="7" t="s">
        <v>58</v>
      </c>
      <c r="AD4" s="7" t="s">
        <v>58</v>
      </c>
      <c r="AE4" s="7" t="s">
        <v>58</v>
      </c>
      <c r="AF4" s="7" t="s">
        <v>58</v>
      </c>
      <c r="AG4" s="485">
        <v>1</v>
      </c>
      <c r="AH4" s="486"/>
      <c r="AI4" s="207"/>
    </row>
    <row r="5" spans="1:35" ht="15" customHeight="1" x14ac:dyDescent="0.25">
      <c r="A5" s="4" t="s">
        <v>40</v>
      </c>
      <c r="B5" s="475"/>
      <c r="C5" s="476"/>
      <c r="E5" s="13" t="s">
        <v>50</v>
      </c>
      <c r="F5" s="14">
        <v>20</v>
      </c>
      <c r="G5" s="7">
        <v>10</v>
      </c>
      <c r="H5" s="7">
        <v>31</v>
      </c>
      <c r="I5" s="7">
        <v>21</v>
      </c>
      <c r="J5" s="7">
        <v>45</v>
      </c>
      <c r="K5" s="7">
        <v>14</v>
      </c>
      <c r="L5" s="7">
        <v>11</v>
      </c>
      <c r="M5" s="7">
        <v>12</v>
      </c>
      <c r="N5" s="7">
        <v>17</v>
      </c>
      <c r="O5" s="7">
        <v>23</v>
      </c>
      <c r="P5" s="7">
        <v>7</v>
      </c>
      <c r="Q5" s="7">
        <v>4</v>
      </c>
      <c r="R5" s="7">
        <v>7</v>
      </c>
      <c r="S5" s="7">
        <v>4</v>
      </c>
      <c r="T5" s="7">
        <v>9</v>
      </c>
      <c r="U5" s="7">
        <v>9</v>
      </c>
      <c r="V5" s="7">
        <v>21</v>
      </c>
      <c r="W5" s="55">
        <v>10</v>
      </c>
      <c r="X5" s="69">
        <v>8</v>
      </c>
      <c r="Y5" s="69">
        <v>10</v>
      </c>
      <c r="Z5" s="69">
        <v>83</v>
      </c>
      <c r="AA5" s="69" t="s">
        <v>58</v>
      </c>
      <c r="AB5" s="69" t="s">
        <v>58</v>
      </c>
      <c r="AC5" s="69" t="s">
        <v>58</v>
      </c>
      <c r="AD5" s="69" t="s">
        <v>58</v>
      </c>
      <c r="AE5" s="69" t="s">
        <v>58</v>
      </c>
      <c r="AF5" s="70" t="s">
        <v>58</v>
      </c>
      <c r="AG5" s="485">
        <v>275</v>
      </c>
      <c r="AH5" s="486"/>
    </row>
    <row r="6" spans="1:35" ht="15" customHeight="1" x14ac:dyDescent="0.25">
      <c r="A6" s="4" t="s">
        <v>40</v>
      </c>
      <c r="B6" s="477" t="s">
        <v>621</v>
      </c>
      <c r="C6" s="478"/>
      <c r="E6" s="13" t="s">
        <v>32</v>
      </c>
      <c r="F6" s="14">
        <v>50</v>
      </c>
      <c r="G6" s="7">
        <v>40</v>
      </c>
      <c r="H6" s="7">
        <v>19</v>
      </c>
      <c r="I6" s="7">
        <v>48</v>
      </c>
      <c r="J6" s="7">
        <v>17</v>
      </c>
      <c r="K6" s="7">
        <v>46</v>
      </c>
      <c r="L6" s="7">
        <v>47</v>
      </c>
      <c r="M6" s="7">
        <v>41</v>
      </c>
      <c r="N6" s="7">
        <v>32</v>
      </c>
      <c r="O6" s="7">
        <v>45</v>
      </c>
      <c r="P6" s="7">
        <v>59</v>
      </c>
      <c r="Q6" s="7">
        <v>89</v>
      </c>
      <c r="R6" s="7">
        <v>63</v>
      </c>
      <c r="S6" s="7">
        <v>74</v>
      </c>
      <c r="T6" s="7">
        <v>71</v>
      </c>
      <c r="U6" s="7">
        <v>53</v>
      </c>
      <c r="V6" s="7">
        <v>49</v>
      </c>
      <c r="W6" s="55">
        <v>63</v>
      </c>
      <c r="X6" s="69">
        <v>66</v>
      </c>
      <c r="Y6" s="69">
        <v>47</v>
      </c>
      <c r="Z6" s="69">
        <v>77</v>
      </c>
      <c r="AA6" s="69" t="s">
        <v>58</v>
      </c>
      <c r="AB6" s="69" t="s">
        <v>58</v>
      </c>
      <c r="AC6" s="69" t="s">
        <v>58</v>
      </c>
      <c r="AD6" s="69" t="s">
        <v>58</v>
      </c>
      <c r="AE6" s="69" t="s">
        <v>58</v>
      </c>
      <c r="AF6" s="70" t="s">
        <v>58</v>
      </c>
      <c r="AG6" s="485">
        <v>906</v>
      </c>
      <c r="AH6" s="486"/>
    </row>
    <row r="7" spans="1:35" ht="15" customHeight="1" thickBot="1" x14ac:dyDescent="0.3">
      <c r="A7" s="4" t="s">
        <v>40</v>
      </c>
      <c r="B7" s="479"/>
      <c r="C7" s="480"/>
      <c r="E7" s="33" t="s">
        <v>51</v>
      </c>
      <c r="F7" s="20">
        <v>8</v>
      </c>
      <c r="G7" s="39">
        <v>11</v>
      </c>
      <c r="H7" s="39">
        <v>17</v>
      </c>
      <c r="I7" s="39">
        <v>5</v>
      </c>
      <c r="J7" s="39">
        <v>1</v>
      </c>
      <c r="K7" s="39">
        <v>43</v>
      </c>
      <c r="L7" s="39">
        <v>8</v>
      </c>
      <c r="M7" s="39">
        <v>5</v>
      </c>
      <c r="N7" s="39">
        <v>18</v>
      </c>
      <c r="O7" s="39">
        <v>21</v>
      </c>
      <c r="P7" s="39">
        <v>9</v>
      </c>
      <c r="Q7" s="39">
        <v>40</v>
      </c>
      <c r="R7" s="39">
        <v>40</v>
      </c>
      <c r="S7" s="39">
        <v>26</v>
      </c>
      <c r="T7" s="39">
        <v>25</v>
      </c>
      <c r="U7" s="39">
        <v>29</v>
      </c>
      <c r="V7" s="39">
        <v>15</v>
      </c>
      <c r="W7" s="56">
        <v>32</v>
      </c>
      <c r="X7" s="71">
        <v>29</v>
      </c>
      <c r="Y7" s="71">
        <v>14</v>
      </c>
      <c r="Z7" s="71">
        <v>15</v>
      </c>
      <c r="AA7" s="71" t="s">
        <v>58</v>
      </c>
      <c r="AB7" s="71" t="s">
        <v>58</v>
      </c>
      <c r="AC7" s="71" t="s">
        <v>58</v>
      </c>
      <c r="AD7" s="71" t="s">
        <v>58</v>
      </c>
      <c r="AE7" s="71" t="s">
        <v>58</v>
      </c>
      <c r="AF7" s="72" t="s">
        <v>58</v>
      </c>
      <c r="AG7" s="487">
        <v>353</v>
      </c>
      <c r="AH7" s="488"/>
    </row>
    <row r="8" spans="1:35" ht="15" customHeight="1" thickBot="1" x14ac:dyDescent="0.3">
      <c r="A8" s="4" t="s">
        <v>40</v>
      </c>
      <c r="B8" s="44" t="s">
        <v>61</v>
      </c>
      <c r="C8" s="45" t="s">
        <v>53</v>
      </c>
      <c r="D8" s="46"/>
      <c r="E8" s="47" t="s">
        <v>39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6">
        <v>1</v>
      </c>
      <c r="B9" s="489">
        <v>1</v>
      </c>
      <c r="C9" s="492" t="s">
        <v>0</v>
      </c>
      <c r="D9" s="48" t="s">
        <v>0</v>
      </c>
      <c r="E9" s="49" t="s">
        <v>34</v>
      </c>
      <c r="F9" s="239">
        <v>3</v>
      </c>
      <c r="G9" s="237">
        <v>3</v>
      </c>
      <c r="H9" s="262">
        <v>2</v>
      </c>
      <c r="I9" s="237">
        <v>3</v>
      </c>
      <c r="J9" s="237">
        <v>3</v>
      </c>
      <c r="K9" s="237">
        <v>3</v>
      </c>
      <c r="L9" s="262">
        <v>2</v>
      </c>
      <c r="M9" s="237">
        <v>3</v>
      </c>
      <c r="N9" s="237">
        <v>3</v>
      </c>
      <c r="O9" s="237">
        <v>4</v>
      </c>
      <c r="P9" s="237">
        <v>3</v>
      </c>
      <c r="Q9" s="253">
        <v>4</v>
      </c>
      <c r="R9" s="262">
        <v>3</v>
      </c>
      <c r="S9" s="237">
        <v>3</v>
      </c>
      <c r="T9" s="237">
        <v>3</v>
      </c>
      <c r="U9" s="237">
        <v>3</v>
      </c>
      <c r="V9" s="237">
        <v>4</v>
      </c>
      <c r="W9" s="370">
        <v>2</v>
      </c>
      <c r="X9" s="253">
        <v>4</v>
      </c>
      <c r="Y9" s="262">
        <v>2</v>
      </c>
      <c r="Z9" s="262">
        <v>2</v>
      </c>
      <c r="AA9" s="243"/>
      <c r="AB9" s="243"/>
      <c r="AC9" s="243"/>
      <c r="AD9" s="243"/>
      <c r="AE9" s="243"/>
      <c r="AF9" s="244"/>
      <c r="AG9" s="197">
        <v>62</v>
      </c>
      <c r="AH9" s="198">
        <v>62</v>
      </c>
    </row>
    <row r="10" spans="1:35" ht="15" customHeight="1" x14ac:dyDescent="0.25">
      <c r="A10" s="467"/>
      <c r="B10" s="490"/>
      <c r="C10" s="493"/>
      <c r="D10" s="50" t="s">
        <v>0</v>
      </c>
      <c r="E10" s="51" t="s">
        <v>35</v>
      </c>
      <c r="F10" s="240">
        <v>3</v>
      </c>
      <c r="G10" s="241">
        <v>3</v>
      </c>
      <c r="H10" s="241">
        <v>3</v>
      </c>
      <c r="I10" s="254">
        <v>4</v>
      </c>
      <c r="J10" s="241">
        <v>3</v>
      </c>
      <c r="K10" s="241">
        <v>3</v>
      </c>
      <c r="L10" s="241">
        <v>3</v>
      </c>
      <c r="M10" s="252">
        <v>2</v>
      </c>
      <c r="N10" s="241">
        <v>3</v>
      </c>
      <c r="O10" s="252">
        <v>3</v>
      </c>
      <c r="P10" s="241">
        <v>3</v>
      </c>
      <c r="Q10" s="254">
        <v>4</v>
      </c>
      <c r="R10" s="254">
        <v>5</v>
      </c>
      <c r="S10" s="241">
        <v>3</v>
      </c>
      <c r="T10" s="241">
        <v>3</v>
      </c>
      <c r="U10" s="241">
        <v>3</v>
      </c>
      <c r="V10" s="241">
        <v>4</v>
      </c>
      <c r="W10" s="242">
        <v>3</v>
      </c>
      <c r="X10" s="252">
        <v>2</v>
      </c>
      <c r="Y10" s="241">
        <v>3</v>
      </c>
      <c r="Z10" s="254">
        <v>4</v>
      </c>
      <c r="AA10" s="245"/>
      <c r="AB10" s="245"/>
      <c r="AC10" s="245"/>
      <c r="AD10" s="245"/>
      <c r="AE10" s="245"/>
      <c r="AF10" s="246"/>
      <c r="AG10" s="179">
        <v>67</v>
      </c>
      <c r="AH10" s="199">
        <v>129</v>
      </c>
    </row>
    <row r="11" spans="1:35" ht="15" customHeight="1" x14ac:dyDescent="0.25">
      <c r="A11" s="467"/>
      <c r="B11" s="490"/>
      <c r="C11" s="493"/>
      <c r="D11" s="50" t="s">
        <v>0</v>
      </c>
      <c r="E11" s="51" t="s">
        <v>36</v>
      </c>
      <c r="F11" s="263">
        <v>4</v>
      </c>
      <c r="G11" s="252">
        <v>2</v>
      </c>
      <c r="H11" s="252">
        <v>2</v>
      </c>
      <c r="I11" s="241">
        <v>3</v>
      </c>
      <c r="J11" s="241">
        <v>3</v>
      </c>
      <c r="K11" s="252">
        <v>2</v>
      </c>
      <c r="L11" s="252">
        <v>2</v>
      </c>
      <c r="M11" s="245"/>
      <c r="N11" s="245"/>
      <c r="O11" s="245"/>
      <c r="P11" s="252">
        <v>2</v>
      </c>
      <c r="Q11" s="241">
        <v>3</v>
      </c>
      <c r="R11" s="241">
        <v>4</v>
      </c>
      <c r="S11" s="241">
        <v>3</v>
      </c>
      <c r="T11" s="252">
        <v>2</v>
      </c>
      <c r="U11" s="252">
        <v>2</v>
      </c>
      <c r="V11" s="241">
        <v>4</v>
      </c>
      <c r="W11" s="242">
        <v>3</v>
      </c>
      <c r="X11" s="241">
        <v>3</v>
      </c>
      <c r="Y11" s="241">
        <v>3</v>
      </c>
      <c r="Z11" s="252">
        <v>2</v>
      </c>
      <c r="AA11" s="245"/>
      <c r="AB11" s="245"/>
      <c r="AC11" s="245"/>
      <c r="AD11" s="245"/>
      <c r="AE11" s="245"/>
      <c r="AF11" s="246"/>
      <c r="AG11" s="179">
        <v>49</v>
      </c>
      <c r="AH11" s="199">
        <v>178</v>
      </c>
    </row>
    <row r="12" spans="1:35" ht="15.75" customHeight="1" x14ac:dyDescent="0.25">
      <c r="A12" s="467"/>
      <c r="B12" s="490"/>
      <c r="C12" s="493"/>
      <c r="D12" s="50" t="s">
        <v>0</v>
      </c>
      <c r="E12" s="51" t="s">
        <v>37</v>
      </c>
      <c r="F12" s="261">
        <v>2</v>
      </c>
      <c r="G12" s="252">
        <v>2</v>
      </c>
      <c r="H12" s="245"/>
      <c r="I12" s="241">
        <v>3</v>
      </c>
      <c r="J12" s="245"/>
      <c r="K12" s="245"/>
      <c r="L12" s="245"/>
      <c r="M12" s="241">
        <v>3</v>
      </c>
      <c r="N12" s="241">
        <v>3</v>
      </c>
      <c r="O12" s="241">
        <v>4</v>
      </c>
      <c r="P12" s="245"/>
      <c r="Q12" s="259">
        <v>5</v>
      </c>
      <c r="R12" s="241">
        <v>4</v>
      </c>
      <c r="S12" s="245"/>
      <c r="T12" s="245"/>
      <c r="U12" s="245"/>
      <c r="V12" s="245"/>
      <c r="W12" s="266"/>
      <c r="X12" s="245"/>
      <c r="Y12" s="245"/>
      <c r="Z12" s="252">
        <v>2</v>
      </c>
      <c r="AA12" s="245"/>
      <c r="AB12" s="245"/>
      <c r="AC12" s="245"/>
      <c r="AD12" s="245"/>
      <c r="AE12" s="245"/>
      <c r="AF12" s="246"/>
      <c r="AG12" s="179">
        <v>28</v>
      </c>
      <c r="AH12" s="199">
        <v>206</v>
      </c>
    </row>
    <row r="13" spans="1:35" ht="15.75" customHeight="1" thickBot="1" x14ac:dyDescent="0.3">
      <c r="A13" s="468"/>
      <c r="B13" s="491"/>
      <c r="C13" s="494"/>
      <c r="D13" s="52" t="s">
        <v>0</v>
      </c>
      <c r="E13" s="53" t="s">
        <v>38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377">
        <v>2</v>
      </c>
      <c r="AA13" s="249"/>
      <c r="AB13" s="249"/>
      <c r="AC13" s="249"/>
      <c r="AD13" s="249"/>
      <c r="AE13" s="249"/>
      <c r="AF13" s="251"/>
      <c r="AG13" s="188">
        <v>2</v>
      </c>
      <c r="AH13" s="200">
        <v>208</v>
      </c>
    </row>
    <row r="14" spans="1:35" ht="15" customHeight="1" x14ac:dyDescent="0.25">
      <c r="A14" s="466">
        <v>2</v>
      </c>
      <c r="B14" s="489">
        <v>2</v>
      </c>
      <c r="C14" s="492" t="s">
        <v>655</v>
      </c>
      <c r="D14" s="48" t="s">
        <v>655</v>
      </c>
      <c r="E14" s="49" t="s">
        <v>34</v>
      </c>
      <c r="F14" s="239">
        <v>3</v>
      </c>
      <c r="G14" s="237">
        <v>3</v>
      </c>
      <c r="H14" s="237">
        <v>3</v>
      </c>
      <c r="I14" s="237">
        <v>3</v>
      </c>
      <c r="J14" s="237">
        <v>3</v>
      </c>
      <c r="K14" s="262">
        <v>2</v>
      </c>
      <c r="L14" s="237">
        <v>3</v>
      </c>
      <c r="M14" s="237">
        <v>3</v>
      </c>
      <c r="N14" s="262">
        <v>2</v>
      </c>
      <c r="O14" s="262">
        <v>3</v>
      </c>
      <c r="P14" s="237">
        <v>3</v>
      </c>
      <c r="Q14" s="237">
        <v>3</v>
      </c>
      <c r="R14" s="253">
        <v>5</v>
      </c>
      <c r="S14" s="237">
        <v>3</v>
      </c>
      <c r="T14" s="237">
        <v>3</v>
      </c>
      <c r="U14" s="253">
        <v>4</v>
      </c>
      <c r="V14" s="262">
        <v>3</v>
      </c>
      <c r="W14" s="238">
        <v>3</v>
      </c>
      <c r="X14" s="237">
        <v>3</v>
      </c>
      <c r="Y14" s="253">
        <v>4</v>
      </c>
      <c r="Z14" s="237">
        <v>3</v>
      </c>
      <c r="AA14" s="243"/>
      <c r="AB14" s="243"/>
      <c r="AC14" s="243"/>
      <c r="AD14" s="243"/>
      <c r="AE14" s="243"/>
      <c r="AF14" s="244"/>
      <c r="AG14" s="197">
        <v>65</v>
      </c>
      <c r="AH14" s="198">
        <v>65</v>
      </c>
    </row>
    <row r="15" spans="1:35" ht="15" customHeight="1" x14ac:dyDescent="0.25">
      <c r="A15" s="467"/>
      <c r="B15" s="490"/>
      <c r="C15" s="493"/>
      <c r="D15" s="50" t="s">
        <v>655</v>
      </c>
      <c r="E15" s="51" t="s">
        <v>35</v>
      </c>
      <c r="F15" s="240">
        <v>3</v>
      </c>
      <c r="G15" s="241">
        <v>3</v>
      </c>
      <c r="H15" s="241">
        <v>3</v>
      </c>
      <c r="I15" s="241">
        <v>3</v>
      </c>
      <c r="J15" s="252">
        <v>2</v>
      </c>
      <c r="K15" s="252">
        <v>2</v>
      </c>
      <c r="L15" s="241">
        <v>3</v>
      </c>
      <c r="M15" s="241">
        <v>3</v>
      </c>
      <c r="N15" s="252">
        <v>2</v>
      </c>
      <c r="O15" s="241">
        <v>4</v>
      </c>
      <c r="P15" s="241">
        <v>3</v>
      </c>
      <c r="Q15" s="241">
        <v>3</v>
      </c>
      <c r="R15" s="254">
        <v>5</v>
      </c>
      <c r="S15" s="241">
        <v>3</v>
      </c>
      <c r="T15" s="241">
        <v>3</v>
      </c>
      <c r="U15" s="241">
        <v>3</v>
      </c>
      <c r="V15" s="259">
        <v>6</v>
      </c>
      <c r="W15" s="242">
        <v>3</v>
      </c>
      <c r="X15" s="241">
        <v>3</v>
      </c>
      <c r="Y15" s="241">
        <v>3</v>
      </c>
      <c r="Z15" s="252">
        <v>2</v>
      </c>
      <c r="AA15" s="245"/>
      <c r="AB15" s="245"/>
      <c r="AC15" s="245"/>
      <c r="AD15" s="245"/>
      <c r="AE15" s="245"/>
      <c r="AF15" s="246"/>
      <c r="AG15" s="179">
        <v>65</v>
      </c>
      <c r="AH15" s="199">
        <v>130</v>
      </c>
    </row>
    <row r="16" spans="1:35" ht="15" customHeight="1" x14ac:dyDescent="0.25">
      <c r="A16" s="467"/>
      <c r="B16" s="490"/>
      <c r="C16" s="493"/>
      <c r="D16" s="50" t="s">
        <v>655</v>
      </c>
      <c r="E16" s="51" t="s">
        <v>36</v>
      </c>
      <c r="F16" s="240">
        <v>3</v>
      </c>
      <c r="G16" s="252">
        <v>2</v>
      </c>
      <c r="H16" s="252">
        <v>2</v>
      </c>
      <c r="I16" s="252">
        <v>2</v>
      </c>
      <c r="J16" s="252">
        <v>2</v>
      </c>
      <c r="K16" s="252">
        <v>2</v>
      </c>
      <c r="L16" s="241">
        <v>3</v>
      </c>
      <c r="M16" s="245"/>
      <c r="N16" s="245"/>
      <c r="O16" s="245"/>
      <c r="P16" s="241">
        <v>3</v>
      </c>
      <c r="Q16" s="241">
        <v>3</v>
      </c>
      <c r="R16" s="252">
        <v>3</v>
      </c>
      <c r="S16" s="241">
        <v>3</v>
      </c>
      <c r="T16" s="241">
        <v>3</v>
      </c>
      <c r="U16" s="241">
        <v>3</v>
      </c>
      <c r="V16" s="252">
        <v>3</v>
      </c>
      <c r="W16" s="271">
        <v>2</v>
      </c>
      <c r="X16" s="252">
        <v>2</v>
      </c>
      <c r="Y16" s="241">
        <v>3</v>
      </c>
      <c r="Z16" s="259">
        <v>5</v>
      </c>
      <c r="AA16" s="245"/>
      <c r="AB16" s="245"/>
      <c r="AC16" s="245"/>
      <c r="AD16" s="245"/>
      <c r="AE16" s="245"/>
      <c r="AF16" s="246"/>
      <c r="AG16" s="179">
        <v>49</v>
      </c>
      <c r="AH16" s="199">
        <v>179</v>
      </c>
    </row>
    <row r="17" spans="1:34" ht="15.75" customHeight="1" x14ac:dyDescent="0.25">
      <c r="A17" s="467"/>
      <c r="B17" s="490"/>
      <c r="C17" s="493"/>
      <c r="D17" s="50" t="s">
        <v>655</v>
      </c>
      <c r="E17" s="51" t="s">
        <v>37</v>
      </c>
      <c r="F17" s="240">
        <v>3</v>
      </c>
      <c r="G17" s="241">
        <v>3</v>
      </c>
      <c r="H17" s="245"/>
      <c r="I17" s="241">
        <v>3</v>
      </c>
      <c r="J17" s="245"/>
      <c r="K17" s="245"/>
      <c r="L17" s="245"/>
      <c r="M17" s="241">
        <v>3</v>
      </c>
      <c r="N17" s="241">
        <v>3</v>
      </c>
      <c r="O17" s="252">
        <v>3</v>
      </c>
      <c r="P17" s="245"/>
      <c r="Q17" s="241">
        <v>3</v>
      </c>
      <c r="R17" s="241">
        <v>4</v>
      </c>
      <c r="S17" s="245"/>
      <c r="T17" s="245"/>
      <c r="U17" s="245"/>
      <c r="V17" s="245"/>
      <c r="W17" s="266"/>
      <c r="X17" s="245"/>
      <c r="Y17" s="245"/>
      <c r="Z17" s="252">
        <v>2</v>
      </c>
      <c r="AA17" s="245"/>
      <c r="AB17" s="245"/>
      <c r="AC17" s="245"/>
      <c r="AD17" s="245"/>
      <c r="AE17" s="245"/>
      <c r="AF17" s="246"/>
      <c r="AG17" s="179">
        <v>27</v>
      </c>
      <c r="AH17" s="199">
        <v>206</v>
      </c>
    </row>
    <row r="18" spans="1:34" ht="15.75" customHeight="1" thickBot="1" x14ac:dyDescent="0.3">
      <c r="A18" s="468"/>
      <c r="B18" s="491"/>
      <c r="C18" s="494"/>
      <c r="D18" s="52" t="s">
        <v>655</v>
      </c>
      <c r="E18" s="53" t="s">
        <v>38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377">
        <v>2</v>
      </c>
      <c r="AA18" s="249"/>
      <c r="AB18" s="249"/>
      <c r="AC18" s="249"/>
      <c r="AD18" s="249"/>
      <c r="AE18" s="249"/>
      <c r="AF18" s="251"/>
      <c r="AG18" s="188">
        <v>2</v>
      </c>
      <c r="AH18" s="200">
        <v>208</v>
      </c>
    </row>
    <row r="19" spans="1:34" ht="15" customHeight="1" x14ac:dyDescent="0.25">
      <c r="A19" s="466">
        <v>3</v>
      </c>
      <c r="B19" s="489">
        <v>3</v>
      </c>
      <c r="C19" s="492" t="s">
        <v>354</v>
      </c>
      <c r="D19" s="48" t="s">
        <v>354</v>
      </c>
      <c r="E19" s="49" t="s">
        <v>34</v>
      </c>
      <c r="F19" s="239">
        <v>3</v>
      </c>
      <c r="G19" s="237">
        <v>3</v>
      </c>
      <c r="H19" s="262">
        <v>2</v>
      </c>
      <c r="I19" s="262">
        <v>2</v>
      </c>
      <c r="J19" s="237">
        <v>3</v>
      </c>
      <c r="K19" s="262">
        <v>2</v>
      </c>
      <c r="L19" s="237">
        <v>3</v>
      </c>
      <c r="M19" s="237">
        <v>3</v>
      </c>
      <c r="N19" s="253">
        <v>4</v>
      </c>
      <c r="O19" s="253">
        <v>5</v>
      </c>
      <c r="P19" s="253">
        <v>4</v>
      </c>
      <c r="Q19" s="237">
        <v>3</v>
      </c>
      <c r="R19" s="237">
        <v>4</v>
      </c>
      <c r="S19" s="237">
        <v>3</v>
      </c>
      <c r="T19" s="253">
        <v>4</v>
      </c>
      <c r="U19" s="237">
        <v>3</v>
      </c>
      <c r="V19" s="237">
        <v>4</v>
      </c>
      <c r="W19" s="265">
        <v>4</v>
      </c>
      <c r="X19" s="253">
        <v>4</v>
      </c>
      <c r="Y19" s="237">
        <v>3</v>
      </c>
      <c r="Z19" s="262">
        <v>2</v>
      </c>
      <c r="AA19" s="243"/>
      <c r="AB19" s="243"/>
      <c r="AC19" s="243"/>
      <c r="AD19" s="243"/>
      <c r="AE19" s="243"/>
      <c r="AF19" s="244"/>
      <c r="AG19" s="197">
        <v>68</v>
      </c>
      <c r="AH19" s="198">
        <v>68</v>
      </c>
    </row>
    <row r="20" spans="1:34" ht="15" customHeight="1" x14ac:dyDescent="0.25">
      <c r="A20" s="467"/>
      <c r="B20" s="490"/>
      <c r="C20" s="493"/>
      <c r="D20" s="50" t="s">
        <v>354</v>
      </c>
      <c r="E20" s="51" t="s">
        <v>35</v>
      </c>
      <c r="F20" s="240">
        <v>3</v>
      </c>
      <c r="G20" s="241">
        <v>3</v>
      </c>
      <c r="H20" s="252">
        <v>2</v>
      </c>
      <c r="I20" s="252">
        <v>2</v>
      </c>
      <c r="J20" s="241">
        <v>3</v>
      </c>
      <c r="K20" s="241">
        <v>3</v>
      </c>
      <c r="L20" s="252">
        <v>2</v>
      </c>
      <c r="M20" s="241">
        <v>3</v>
      </c>
      <c r="N20" s="252">
        <v>2</v>
      </c>
      <c r="O20" s="252">
        <v>3</v>
      </c>
      <c r="P20" s="241">
        <v>3</v>
      </c>
      <c r="Q20" s="254">
        <v>4</v>
      </c>
      <c r="R20" s="241">
        <v>4</v>
      </c>
      <c r="S20" s="241">
        <v>3</v>
      </c>
      <c r="T20" s="241">
        <v>3</v>
      </c>
      <c r="U20" s="241">
        <v>3</v>
      </c>
      <c r="V20" s="241">
        <v>4</v>
      </c>
      <c r="W20" s="242">
        <v>3</v>
      </c>
      <c r="X20" s="254">
        <v>4</v>
      </c>
      <c r="Y20" s="241">
        <v>3</v>
      </c>
      <c r="Z20" s="252">
        <v>2</v>
      </c>
      <c r="AA20" s="245"/>
      <c r="AB20" s="245"/>
      <c r="AC20" s="245"/>
      <c r="AD20" s="245"/>
      <c r="AE20" s="245"/>
      <c r="AF20" s="246"/>
      <c r="AG20" s="179">
        <v>62</v>
      </c>
      <c r="AH20" s="199">
        <v>130</v>
      </c>
    </row>
    <row r="21" spans="1:34" ht="15" customHeight="1" x14ac:dyDescent="0.25">
      <c r="A21" s="467"/>
      <c r="B21" s="490"/>
      <c r="C21" s="493"/>
      <c r="D21" s="50" t="s">
        <v>354</v>
      </c>
      <c r="E21" s="51" t="s">
        <v>36</v>
      </c>
      <c r="F21" s="240">
        <v>3</v>
      </c>
      <c r="G21" s="241">
        <v>3</v>
      </c>
      <c r="H21" s="252">
        <v>2</v>
      </c>
      <c r="I21" s="252">
        <v>2</v>
      </c>
      <c r="J21" s="252">
        <v>2</v>
      </c>
      <c r="K21" s="254">
        <v>4</v>
      </c>
      <c r="L21" s="252">
        <v>2</v>
      </c>
      <c r="M21" s="245"/>
      <c r="N21" s="245"/>
      <c r="O21" s="245"/>
      <c r="P21" s="252">
        <v>2</v>
      </c>
      <c r="Q21" s="241">
        <v>3</v>
      </c>
      <c r="R21" s="254">
        <v>5</v>
      </c>
      <c r="S21" s="254">
        <v>4</v>
      </c>
      <c r="T21" s="241">
        <v>3</v>
      </c>
      <c r="U21" s="241">
        <v>3</v>
      </c>
      <c r="V21" s="241">
        <v>4</v>
      </c>
      <c r="W21" s="242">
        <v>3</v>
      </c>
      <c r="X21" s="241">
        <v>3</v>
      </c>
      <c r="Y21" s="254">
        <v>4</v>
      </c>
      <c r="Z21" s="254">
        <v>4</v>
      </c>
      <c r="AA21" s="245"/>
      <c r="AB21" s="245"/>
      <c r="AC21" s="245"/>
      <c r="AD21" s="245"/>
      <c r="AE21" s="245"/>
      <c r="AF21" s="246"/>
      <c r="AG21" s="179">
        <v>56</v>
      </c>
      <c r="AH21" s="199">
        <v>186</v>
      </c>
    </row>
    <row r="22" spans="1:34" ht="15.75" customHeight="1" x14ac:dyDescent="0.25">
      <c r="A22" s="467"/>
      <c r="B22" s="490"/>
      <c r="C22" s="493"/>
      <c r="D22" s="50" t="s">
        <v>354</v>
      </c>
      <c r="E22" s="51" t="s">
        <v>37</v>
      </c>
      <c r="F22" s="261">
        <v>2</v>
      </c>
      <c r="G22" s="241">
        <v>3</v>
      </c>
      <c r="H22" s="245"/>
      <c r="I22" s="252">
        <v>2</v>
      </c>
      <c r="J22" s="245"/>
      <c r="K22" s="245"/>
      <c r="L22" s="245"/>
      <c r="M22" s="252">
        <v>2</v>
      </c>
      <c r="N22" s="252">
        <v>2</v>
      </c>
      <c r="O22" s="252">
        <v>3</v>
      </c>
      <c r="P22" s="245"/>
      <c r="Q22" s="241">
        <v>3</v>
      </c>
      <c r="R22" s="241">
        <v>4</v>
      </c>
      <c r="S22" s="245"/>
      <c r="T22" s="245"/>
      <c r="U22" s="245"/>
      <c r="V22" s="245"/>
      <c r="W22" s="266"/>
      <c r="X22" s="245"/>
      <c r="Y22" s="245"/>
      <c r="Z22" s="241">
        <v>3</v>
      </c>
      <c r="AA22" s="245"/>
      <c r="AB22" s="245"/>
      <c r="AC22" s="245"/>
      <c r="AD22" s="245"/>
      <c r="AE22" s="245"/>
      <c r="AF22" s="246"/>
      <c r="AG22" s="179">
        <v>24</v>
      </c>
      <c r="AH22" s="199">
        <v>210</v>
      </c>
    </row>
    <row r="23" spans="1:34" ht="15.75" customHeight="1" thickBot="1" x14ac:dyDescent="0.3">
      <c r="A23" s="468"/>
      <c r="B23" s="491"/>
      <c r="C23" s="494"/>
      <c r="D23" s="52" t="s">
        <v>354</v>
      </c>
      <c r="E23" s="53" t="s">
        <v>38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188">
        <v>0</v>
      </c>
      <c r="AH23" s="200">
        <v>210</v>
      </c>
    </row>
    <row r="24" spans="1:34" ht="15" customHeight="1" x14ac:dyDescent="0.25">
      <c r="A24" s="466">
        <v>4</v>
      </c>
      <c r="B24" s="489">
        <v>4</v>
      </c>
      <c r="C24" s="492" t="s">
        <v>206</v>
      </c>
      <c r="D24" s="48" t="s">
        <v>206</v>
      </c>
      <c r="E24" s="49" t="s">
        <v>34</v>
      </c>
      <c r="F24" s="239">
        <v>3</v>
      </c>
      <c r="G24" s="262">
        <v>2</v>
      </c>
      <c r="H24" s="237">
        <v>3</v>
      </c>
      <c r="I24" s="253">
        <v>4</v>
      </c>
      <c r="J24" s="237">
        <v>3</v>
      </c>
      <c r="K24" s="262">
        <v>2</v>
      </c>
      <c r="L24" s="237">
        <v>3</v>
      </c>
      <c r="M24" s="262">
        <v>2</v>
      </c>
      <c r="N24" s="237">
        <v>3</v>
      </c>
      <c r="O24" s="237">
        <v>4</v>
      </c>
      <c r="P24" s="237">
        <v>3</v>
      </c>
      <c r="Q24" s="237">
        <v>3</v>
      </c>
      <c r="R24" s="237">
        <v>4</v>
      </c>
      <c r="S24" s="237">
        <v>3</v>
      </c>
      <c r="T24" s="237">
        <v>3</v>
      </c>
      <c r="U24" s="253">
        <v>4</v>
      </c>
      <c r="V24" s="253">
        <v>5</v>
      </c>
      <c r="W24" s="370">
        <v>2</v>
      </c>
      <c r="X24" s="237">
        <v>3</v>
      </c>
      <c r="Y24" s="237">
        <v>3</v>
      </c>
      <c r="Z24" s="253">
        <v>4</v>
      </c>
      <c r="AA24" s="243"/>
      <c r="AB24" s="243"/>
      <c r="AC24" s="243"/>
      <c r="AD24" s="243"/>
      <c r="AE24" s="243"/>
      <c r="AF24" s="244"/>
      <c r="AG24" s="197">
        <v>66</v>
      </c>
      <c r="AH24" s="198">
        <v>66</v>
      </c>
    </row>
    <row r="25" spans="1:34" ht="15" customHeight="1" x14ac:dyDescent="0.25">
      <c r="A25" s="467"/>
      <c r="B25" s="490"/>
      <c r="C25" s="493"/>
      <c r="D25" s="50" t="s">
        <v>206</v>
      </c>
      <c r="E25" s="51" t="s">
        <v>35</v>
      </c>
      <c r="F25" s="240">
        <v>3</v>
      </c>
      <c r="G25" s="241">
        <v>3</v>
      </c>
      <c r="H25" s="252">
        <v>2</v>
      </c>
      <c r="I25" s="241">
        <v>3</v>
      </c>
      <c r="J25" s="241">
        <v>3</v>
      </c>
      <c r="K25" s="241">
        <v>3</v>
      </c>
      <c r="L25" s="252">
        <v>2</v>
      </c>
      <c r="M25" s="252">
        <v>2</v>
      </c>
      <c r="N25" s="241">
        <v>3</v>
      </c>
      <c r="O25" s="241">
        <v>4</v>
      </c>
      <c r="P25" s="254">
        <v>4</v>
      </c>
      <c r="Q25" s="252">
        <v>2</v>
      </c>
      <c r="R25" s="241">
        <v>4</v>
      </c>
      <c r="S25" s="241">
        <v>3</v>
      </c>
      <c r="T25" s="241">
        <v>3</v>
      </c>
      <c r="U25" s="241">
        <v>3</v>
      </c>
      <c r="V25" s="252">
        <v>3</v>
      </c>
      <c r="W25" s="242">
        <v>3</v>
      </c>
      <c r="X25" s="254">
        <v>4</v>
      </c>
      <c r="Y25" s="254">
        <v>4</v>
      </c>
      <c r="Z25" s="254">
        <v>4</v>
      </c>
      <c r="AA25" s="245"/>
      <c r="AB25" s="245"/>
      <c r="AC25" s="245"/>
      <c r="AD25" s="245"/>
      <c r="AE25" s="245"/>
      <c r="AF25" s="246"/>
      <c r="AG25" s="179">
        <v>65</v>
      </c>
      <c r="AH25" s="199">
        <v>131</v>
      </c>
    </row>
    <row r="26" spans="1:34" ht="15" customHeight="1" x14ac:dyDescent="0.25">
      <c r="A26" s="467"/>
      <c r="B26" s="490"/>
      <c r="C26" s="493"/>
      <c r="D26" s="50" t="s">
        <v>206</v>
      </c>
      <c r="E26" s="51" t="s">
        <v>36</v>
      </c>
      <c r="F26" s="240">
        <v>3</v>
      </c>
      <c r="G26" s="241">
        <v>3</v>
      </c>
      <c r="H26" s="241">
        <v>3</v>
      </c>
      <c r="I26" s="241">
        <v>3</v>
      </c>
      <c r="J26" s="252">
        <v>2</v>
      </c>
      <c r="K26" s="252">
        <v>2</v>
      </c>
      <c r="L26" s="241">
        <v>3</v>
      </c>
      <c r="M26" s="245"/>
      <c r="N26" s="245"/>
      <c r="O26" s="245"/>
      <c r="P26" s="254">
        <v>4</v>
      </c>
      <c r="Q26" s="241">
        <v>3</v>
      </c>
      <c r="R26" s="241">
        <v>4</v>
      </c>
      <c r="S26" s="241">
        <v>3</v>
      </c>
      <c r="T26" s="241">
        <v>3</v>
      </c>
      <c r="U26" s="241">
        <v>3</v>
      </c>
      <c r="V26" s="241">
        <v>4</v>
      </c>
      <c r="W26" s="271">
        <v>2</v>
      </c>
      <c r="X26" s="241">
        <v>3</v>
      </c>
      <c r="Y26" s="241">
        <v>3</v>
      </c>
      <c r="Z26" s="241">
        <v>3</v>
      </c>
      <c r="AA26" s="245"/>
      <c r="AB26" s="245"/>
      <c r="AC26" s="245"/>
      <c r="AD26" s="245"/>
      <c r="AE26" s="245"/>
      <c r="AF26" s="246"/>
      <c r="AG26" s="179">
        <v>54</v>
      </c>
      <c r="AH26" s="199">
        <v>185</v>
      </c>
    </row>
    <row r="27" spans="1:34" ht="15.75" customHeight="1" x14ac:dyDescent="0.25">
      <c r="A27" s="467"/>
      <c r="B27" s="490"/>
      <c r="C27" s="493"/>
      <c r="D27" s="50" t="s">
        <v>206</v>
      </c>
      <c r="E27" s="51" t="s">
        <v>37</v>
      </c>
      <c r="F27" s="240">
        <v>3</v>
      </c>
      <c r="G27" s="241">
        <v>3</v>
      </c>
      <c r="H27" s="245"/>
      <c r="I27" s="241">
        <v>3</v>
      </c>
      <c r="J27" s="245"/>
      <c r="K27" s="245"/>
      <c r="L27" s="245"/>
      <c r="M27" s="252">
        <v>2</v>
      </c>
      <c r="N27" s="241">
        <v>3</v>
      </c>
      <c r="O27" s="252">
        <v>3</v>
      </c>
      <c r="P27" s="245"/>
      <c r="Q27" s="254">
        <v>4</v>
      </c>
      <c r="R27" s="241">
        <v>4</v>
      </c>
      <c r="S27" s="245"/>
      <c r="T27" s="245"/>
      <c r="U27" s="245"/>
      <c r="V27" s="245"/>
      <c r="W27" s="266"/>
      <c r="X27" s="245"/>
      <c r="Y27" s="245"/>
      <c r="Z27" s="252">
        <v>2</v>
      </c>
      <c r="AA27" s="245"/>
      <c r="AB27" s="245"/>
      <c r="AC27" s="245"/>
      <c r="AD27" s="245"/>
      <c r="AE27" s="245"/>
      <c r="AF27" s="246"/>
      <c r="AG27" s="179">
        <v>27</v>
      </c>
      <c r="AH27" s="199">
        <v>212</v>
      </c>
    </row>
    <row r="28" spans="1:34" ht="15.75" customHeight="1" thickBot="1" x14ac:dyDescent="0.3">
      <c r="A28" s="468"/>
      <c r="B28" s="491"/>
      <c r="C28" s="494"/>
      <c r="D28" s="52" t="s">
        <v>206</v>
      </c>
      <c r="E28" s="53" t="s">
        <v>38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188">
        <v>0</v>
      </c>
      <c r="AH28" s="200">
        <v>212</v>
      </c>
    </row>
    <row r="29" spans="1:34" ht="15" customHeight="1" x14ac:dyDescent="0.25">
      <c r="A29" s="466">
        <v>5</v>
      </c>
      <c r="B29" s="489">
        <v>5</v>
      </c>
      <c r="C29" s="492" t="s">
        <v>5</v>
      </c>
      <c r="D29" s="48" t="s">
        <v>5</v>
      </c>
      <c r="E29" s="49" t="s">
        <v>34</v>
      </c>
      <c r="F29" s="239">
        <v>3</v>
      </c>
      <c r="G29" s="262">
        <v>2</v>
      </c>
      <c r="H29" s="237">
        <v>3</v>
      </c>
      <c r="I29" s="237">
        <v>3</v>
      </c>
      <c r="J29" s="237">
        <v>3</v>
      </c>
      <c r="K29" s="262">
        <v>2</v>
      </c>
      <c r="L29" s="237">
        <v>3</v>
      </c>
      <c r="M29" s="237">
        <v>3</v>
      </c>
      <c r="N29" s="262">
        <v>2</v>
      </c>
      <c r="O29" s="262">
        <v>3</v>
      </c>
      <c r="P29" s="237">
        <v>3</v>
      </c>
      <c r="Q29" s="237">
        <v>3</v>
      </c>
      <c r="R29" s="253">
        <v>5</v>
      </c>
      <c r="S29" s="237">
        <v>3</v>
      </c>
      <c r="T29" s="257">
        <v>5</v>
      </c>
      <c r="U29" s="253">
        <v>4</v>
      </c>
      <c r="V29" s="262">
        <v>3</v>
      </c>
      <c r="W29" s="238">
        <v>3</v>
      </c>
      <c r="X29" s="237">
        <v>3</v>
      </c>
      <c r="Y29" s="237">
        <v>3</v>
      </c>
      <c r="Z29" s="262">
        <v>2</v>
      </c>
      <c r="AA29" s="243"/>
      <c r="AB29" s="243"/>
      <c r="AC29" s="243"/>
      <c r="AD29" s="243"/>
      <c r="AE29" s="243"/>
      <c r="AF29" s="244"/>
      <c r="AG29" s="197">
        <v>64</v>
      </c>
      <c r="AH29" s="198">
        <v>64</v>
      </c>
    </row>
    <row r="30" spans="1:34" ht="15" customHeight="1" x14ac:dyDescent="0.25">
      <c r="A30" s="467"/>
      <c r="B30" s="490"/>
      <c r="C30" s="493"/>
      <c r="D30" s="50" t="s">
        <v>5</v>
      </c>
      <c r="E30" s="51" t="s">
        <v>35</v>
      </c>
      <c r="F30" s="263">
        <v>4</v>
      </c>
      <c r="G30" s="252">
        <v>2</v>
      </c>
      <c r="H30" s="241">
        <v>3</v>
      </c>
      <c r="I30" s="241">
        <v>3</v>
      </c>
      <c r="J30" s="241">
        <v>3</v>
      </c>
      <c r="K30" s="241">
        <v>3</v>
      </c>
      <c r="L30" s="241">
        <v>3</v>
      </c>
      <c r="M30" s="241">
        <v>3</v>
      </c>
      <c r="N30" s="259">
        <v>5</v>
      </c>
      <c r="O30" s="241">
        <v>4</v>
      </c>
      <c r="P30" s="241">
        <v>3</v>
      </c>
      <c r="Q30" s="241">
        <v>3</v>
      </c>
      <c r="R30" s="241">
        <v>4</v>
      </c>
      <c r="S30" s="241">
        <v>3</v>
      </c>
      <c r="T30" s="241">
        <v>3</v>
      </c>
      <c r="U30" s="254">
        <v>4</v>
      </c>
      <c r="V30" s="241">
        <v>4</v>
      </c>
      <c r="W30" s="242">
        <v>3</v>
      </c>
      <c r="X30" s="241">
        <v>3</v>
      </c>
      <c r="Y30" s="252">
        <v>2</v>
      </c>
      <c r="Z30" s="252">
        <v>2</v>
      </c>
      <c r="AA30" s="245"/>
      <c r="AB30" s="245"/>
      <c r="AC30" s="245"/>
      <c r="AD30" s="245"/>
      <c r="AE30" s="245"/>
      <c r="AF30" s="246"/>
      <c r="AG30" s="179">
        <v>67</v>
      </c>
      <c r="AH30" s="199">
        <v>131</v>
      </c>
    </row>
    <row r="31" spans="1:34" ht="15" customHeight="1" x14ac:dyDescent="0.25">
      <c r="A31" s="467"/>
      <c r="B31" s="490"/>
      <c r="C31" s="493"/>
      <c r="D31" s="50" t="s">
        <v>5</v>
      </c>
      <c r="E31" s="51" t="s">
        <v>36</v>
      </c>
      <c r="F31" s="261">
        <v>2</v>
      </c>
      <c r="G31" s="241">
        <v>3</v>
      </c>
      <c r="H31" s="241">
        <v>3</v>
      </c>
      <c r="I31" s="241">
        <v>3</v>
      </c>
      <c r="J31" s="241">
        <v>3</v>
      </c>
      <c r="K31" s="252">
        <v>2</v>
      </c>
      <c r="L31" s="241">
        <v>3</v>
      </c>
      <c r="M31" s="245"/>
      <c r="N31" s="245"/>
      <c r="O31" s="245"/>
      <c r="P31" s="241">
        <v>3</v>
      </c>
      <c r="Q31" s="254">
        <v>4</v>
      </c>
      <c r="R31" s="241">
        <v>4</v>
      </c>
      <c r="S31" s="241">
        <v>3</v>
      </c>
      <c r="T31" s="241">
        <v>3</v>
      </c>
      <c r="U31" s="241">
        <v>3</v>
      </c>
      <c r="V31" s="241">
        <v>4</v>
      </c>
      <c r="W31" s="255">
        <v>4</v>
      </c>
      <c r="X31" s="252">
        <v>2</v>
      </c>
      <c r="Y31" s="241">
        <v>3</v>
      </c>
      <c r="Z31" s="252">
        <v>2</v>
      </c>
      <c r="AA31" s="245"/>
      <c r="AB31" s="245"/>
      <c r="AC31" s="245"/>
      <c r="AD31" s="245"/>
      <c r="AE31" s="245"/>
      <c r="AF31" s="246"/>
      <c r="AG31" s="179">
        <v>54</v>
      </c>
      <c r="AH31" s="199">
        <v>185</v>
      </c>
    </row>
    <row r="32" spans="1:34" ht="15.75" customHeight="1" x14ac:dyDescent="0.25">
      <c r="A32" s="467"/>
      <c r="B32" s="490"/>
      <c r="C32" s="493"/>
      <c r="D32" s="50" t="s">
        <v>5</v>
      </c>
      <c r="E32" s="51" t="s">
        <v>37</v>
      </c>
      <c r="F32" s="240">
        <v>3</v>
      </c>
      <c r="G32" s="241">
        <v>3</v>
      </c>
      <c r="H32" s="245"/>
      <c r="I32" s="241">
        <v>3</v>
      </c>
      <c r="J32" s="245"/>
      <c r="K32" s="245"/>
      <c r="L32" s="245"/>
      <c r="M32" s="241">
        <v>3</v>
      </c>
      <c r="N32" s="241">
        <v>3</v>
      </c>
      <c r="O32" s="241">
        <v>4</v>
      </c>
      <c r="P32" s="245"/>
      <c r="Q32" s="241">
        <v>3</v>
      </c>
      <c r="R32" s="254">
        <v>5</v>
      </c>
      <c r="S32" s="245"/>
      <c r="T32" s="245"/>
      <c r="U32" s="245"/>
      <c r="V32" s="245"/>
      <c r="W32" s="266"/>
      <c r="X32" s="245"/>
      <c r="Y32" s="245"/>
      <c r="Z32" s="252">
        <v>2</v>
      </c>
      <c r="AA32" s="245"/>
      <c r="AB32" s="245"/>
      <c r="AC32" s="245"/>
      <c r="AD32" s="245"/>
      <c r="AE32" s="245"/>
      <c r="AF32" s="246"/>
      <c r="AG32" s="179">
        <v>29</v>
      </c>
      <c r="AH32" s="199">
        <v>214</v>
      </c>
    </row>
    <row r="33" spans="1:34" ht="15.75" customHeight="1" thickBot="1" x14ac:dyDescent="0.3">
      <c r="A33" s="468"/>
      <c r="B33" s="491"/>
      <c r="C33" s="494"/>
      <c r="D33" s="52" t="s">
        <v>5</v>
      </c>
      <c r="E33" s="53" t="s">
        <v>38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188">
        <v>0</v>
      </c>
      <c r="AH33" s="200">
        <v>214</v>
      </c>
    </row>
    <row r="34" spans="1:34" ht="15" customHeight="1" x14ac:dyDescent="0.25">
      <c r="A34" s="466">
        <v>6</v>
      </c>
      <c r="B34" s="489">
        <v>6</v>
      </c>
      <c r="C34" s="492" t="s">
        <v>3</v>
      </c>
      <c r="D34" s="48" t="s">
        <v>3</v>
      </c>
      <c r="E34" s="49" t="s">
        <v>34</v>
      </c>
      <c r="F34" s="270">
        <v>2</v>
      </c>
      <c r="G34" s="262">
        <v>2</v>
      </c>
      <c r="H34" s="237">
        <v>3</v>
      </c>
      <c r="I34" s="237">
        <v>3</v>
      </c>
      <c r="J34" s="253">
        <v>4</v>
      </c>
      <c r="K34" s="262">
        <v>2</v>
      </c>
      <c r="L34" s="237">
        <v>3</v>
      </c>
      <c r="M34" s="237">
        <v>3</v>
      </c>
      <c r="N34" s="257">
        <v>5</v>
      </c>
      <c r="O34" s="262">
        <v>3</v>
      </c>
      <c r="P34" s="237">
        <v>3</v>
      </c>
      <c r="Q34" s="253">
        <v>4</v>
      </c>
      <c r="R34" s="237">
        <v>4</v>
      </c>
      <c r="S34" s="253">
        <v>4</v>
      </c>
      <c r="T34" s="237">
        <v>3</v>
      </c>
      <c r="U34" s="237">
        <v>3</v>
      </c>
      <c r="V34" s="237">
        <v>4</v>
      </c>
      <c r="W34" s="238">
        <v>3</v>
      </c>
      <c r="X34" s="237">
        <v>3</v>
      </c>
      <c r="Y34" s="253">
        <v>4</v>
      </c>
      <c r="Z34" s="253">
        <v>4</v>
      </c>
      <c r="AA34" s="243"/>
      <c r="AB34" s="243"/>
      <c r="AC34" s="243"/>
      <c r="AD34" s="243"/>
      <c r="AE34" s="243"/>
      <c r="AF34" s="244"/>
      <c r="AG34" s="197">
        <v>69</v>
      </c>
      <c r="AH34" s="198">
        <v>69</v>
      </c>
    </row>
    <row r="35" spans="1:34" ht="15" customHeight="1" x14ac:dyDescent="0.25">
      <c r="A35" s="467"/>
      <c r="B35" s="490"/>
      <c r="C35" s="493"/>
      <c r="D35" s="50" t="s">
        <v>3</v>
      </c>
      <c r="E35" s="51" t="s">
        <v>35</v>
      </c>
      <c r="F35" s="240">
        <v>3</v>
      </c>
      <c r="G35" s="241">
        <v>3</v>
      </c>
      <c r="H35" s="241">
        <v>3</v>
      </c>
      <c r="I35" s="241">
        <v>3</v>
      </c>
      <c r="J35" s="252">
        <v>2</v>
      </c>
      <c r="K35" s="241">
        <v>3</v>
      </c>
      <c r="L35" s="241">
        <v>3</v>
      </c>
      <c r="M35" s="241">
        <v>3</v>
      </c>
      <c r="N35" s="241">
        <v>3</v>
      </c>
      <c r="O35" s="252">
        <v>3</v>
      </c>
      <c r="P35" s="241">
        <v>3</v>
      </c>
      <c r="Q35" s="241">
        <v>3</v>
      </c>
      <c r="R35" s="241">
        <v>4</v>
      </c>
      <c r="S35" s="241">
        <v>3</v>
      </c>
      <c r="T35" s="241">
        <v>3</v>
      </c>
      <c r="U35" s="241">
        <v>3</v>
      </c>
      <c r="V35" s="241">
        <v>4</v>
      </c>
      <c r="W35" s="255">
        <v>4</v>
      </c>
      <c r="X35" s="241">
        <v>3</v>
      </c>
      <c r="Y35" s="241">
        <v>3</v>
      </c>
      <c r="Z35" s="252">
        <v>2</v>
      </c>
      <c r="AA35" s="245"/>
      <c r="AB35" s="245"/>
      <c r="AC35" s="245"/>
      <c r="AD35" s="245"/>
      <c r="AE35" s="245"/>
      <c r="AF35" s="246"/>
      <c r="AG35" s="179">
        <v>64</v>
      </c>
      <c r="AH35" s="199">
        <v>133</v>
      </c>
    </row>
    <row r="36" spans="1:34" ht="15" customHeight="1" x14ac:dyDescent="0.25">
      <c r="A36" s="467"/>
      <c r="B36" s="490"/>
      <c r="C36" s="493"/>
      <c r="D36" s="50" t="s">
        <v>3</v>
      </c>
      <c r="E36" s="51" t="s">
        <v>36</v>
      </c>
      <c r="F36" s="261">
        <v>2</v>
      </c>
      <c r="G36" s="241">
        <v>3</v>
      </c>
      <c r="H36" s="241">
        <v>3</v>
      </c>
      <c r="I36" s="241">
        <v>3</v>
      </c>
      <c r="J36" s="252">
        <v>2</v>
      </c>
      <c r="K36" s="241">
        <v>3</v>
      </c>
      <c r="L36" s="241">
        <v>3</v>
      </c>
      <c r="M36" s="245"/>
      <c r="N36" s="245"/>
      <c r="O36" s="245"/>
      <c r="P36" s="241">
        <v>3</v>
      </c>
      <c r="Q36" s="241">
        <v>3</v>
      </c>
      <c r="R36" s="241">
        <v>4</v>
      </c>
      <c r="S36" s="241">
        <v>3</v>
      </c>
      <c r="T36" s="241">
        <v>3</v>
      </c>
      <c r="U36" s="254">
        <v>4</v>
      </c>
      <c r="V36" s="241">
        <v>4</v>
      </c>
      <c r="W36" s="271">
        <v>2</v>
      </c>
      <c r="X36" s="241">
        <v>3</v>
      </c>
      <c r="Y36" s="241">
        <v>3</v>
      </c>
      <c r="Z36" s="252">
        <v>2</v>
      </c>
      <c r="AA36" s="245"/>
      <c r="AB36" s="245"/>
      <c r="AC36" s="245"/>
      <c r="AD36" s="245"/>
      <c r="AE36" s="245"/>
      <c r="AF36" s="246"/>
      <c r="AG36" s="179">
        <v>53</v>
      </c>
      <c r="AH36" s="199">
        <v>186</v>
      </c>
    </row>
    <row r="37" spans="1:34" ht="15.75" customHeight="1" x14ac:dyDescent="0.25">
      <c r="A37" s="467"/>
      <c r="B37" s="490"/>
      <c r="C37" s="493"/>
      <c r="D37" s="50" t="s">
        <v>3</v>
      </c>
      <c r="E37" s="51" t="s">
        <v>37</v>
      </c>
      <c r="F37" s="240">
        <v>3</v>
      </c>
      <c r="G37" s="241">
        <v>3</v>
      </c>
      <c r="H37" s="245"/>
      <c r="I37" s="241">
        <v>3</v>
      </c>
      <c r="J37" s="245"/>
      <c r="K37" s="245"/>
      <c r="L37" s="245"/>
      <c r="M37" s="241">
        <v>3</v>
      </c>
      <c r="N37" s="252">
        <v>2</v>
      </c>
      <c r="O37" s="254">
        <v>5</v>
      </c>
      <c r="P37" s="245"/>
      <c r="Q37" s="254">
        <v>4</v>
      </c>
      <c r="R37" s="241">
        <v>4</v>
      </c>
      <c r="S37" s="245"/>
      <c r="T37" s="245"/>
      <c r="U37" s="245"/>
      <c r="V37" s="245"/>
      <c r="W37" s="266"/>
      <c r="X37" s="245"/>
      <c r="Y37" s="245"/>
      <c r="Z37" s="252">
        <v>2</v>
      </c>
      <c r="AA37" s="245"/>
      <c r="AB37" s="245"/>
      <c r="AC37" s="245"/>
      <c r="AD37" s="245"/>
      <c r="AE37" s="245"/>
      <c r="AF37" s="246"/>
      <c r="AG37" s="179">
        <v>29</v>
      </c>
      <c r="AH37" s="199">
        <v>215</v>
      </c>
    </row>
    <row r="38" spans="1:34" ht="15.75" customHeight="1" thickBot="1" x14ac:dyDescent="0.3">
      <c r="A38" s="468"/>
      <c r="B38" s="491"/>
      <c r="C38" s="494"/>
      <c r="D38" s="52" t="s">
        <v>3</v>
      </c>
      <c r="E38" s="53" t="s">
        <v>38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188">
        <v>0</v>
      </c>
      <c r="AH38" s="200">
        <v>215</v>
      </c>
    </row>
    <row r="39" spans="1:34" ht="15" customHeight="1" x14ac:dyDescent="0.25">
      <c r="A39" s="466">
        <v>7</v>
      </c>
      <c r="B39" s="489">
        <v>6</v>
      </c>
      <c r="C39" s="492" t="s">
        <v>585</v>
      </c>
      <c r="D39" s="48" t="s">
        <v>585</v>
      </c>
      <c r="E39" s="49" t="s">
        <v>34</v>
      </c>
      <c r="F39" s="239">
        <v>3</v>
      </c>
      <c r="G39" s="237">
        <v>3</v>
      </c>
      <c r="H39" s="237">
        <v>3</v>
      </c>
      <c r="I39" s="262">
        <v>2</v>
      </c>
      <c r="J39" s="262">
        <v>2</v>
      </c>
      <c r="K39" s="237">
        <v>3</v>
      </c>
      <c r="L39" s="237">
        <v>3</v>
      </c>
      <c r="M39" s="237">
        <v>3</v>
      </c>
      <c r="N39" s="237">
        <v>3</v>
      </c>
      <c r="O39" s="253">
        <v>5</v>
      </c>
      <c r="P39" s="262">
        <v>2</v>
      </c>
      <c r="Q39" s="253">
        <v>4</v>
      </c>
      <c r="R39" s="237">
        <v>4</v>
      </c>
      <c r="S39" s="253">
        <v>4</v>
      </c>
      <c r="T39" s="253">
        <v>4</v>
      </c>
      <c r="U39" s="237">
        <v>3</v>
      </c>
      <c r="V39" s="237">
        <v>4</v>
      </c>
      <c r="W39" s="238">
        <v>3</v>
      </c>
      <c r="X39" s="253">
        <v>4</v>
      </c>
      <c r="Y39" s="237">
        <v>3</v>
      </c>
      <c r="Z39" s="237">
        <v>3</v>
      </c>
      <c r="AA39" s="243"/>
      <c r="AB39" s="243"/>
      <c r="AC39" s="243"/>
      <c r="AD39" s="243"/>
      <c r="AE39" s="243"/>
      <c r="AF39" s="244"/>
      <c r="AG39" s="197">
        <v>68</v>
      </c>
      <c r="AH39" s="198">
        <v>68</v>
      </c>
    </row>
    <row r="40" spans="1:34" ht="15" customHeight="1" x14ac:dyDescent="0.25">
      <c r="A40" s="467"/>
      <c r="B40" s="490"/>
      <c r="C40" s="493"/>
      <c r="D40" s="50" t="s">
        <v>585</v>
      </c>
      <c r="E40" s="51" t="s">
        <v>35</v>
      </c>
      <c r="F40" s="240">
        <v>3</v>
      </c>
      <c r="G40" s="241">
        <v>3</v>
      </c>
      <c r="H40" s="252">
        <v>2</v>
      </c>
      <c r="I40" s="252">
        <v>2</v>
      </c>
      <c r="J40" s="241">
        <v>3</v>
      </c>
      <c r="K40" s="252">
        <v>2</v>
      </c>
      <c r="L40" s="241">
        <v>3</v>
      </c>
      <c r="M40" s="241">
        <v>3</v>
      </c>
      <c r="N40" s="252">
        <v>2</v>
      </c>
      <c r="O40" s="252">
        <v>3</v>
      </c>
      <c r="P40" s="241">
        <v>3</v>
      </c>
      <c r="Q40" s="254">
        <v>4</v>
      </c>
      <c r="R40" s="241">
        <v>4</v>
      </c>
      <c r="S40" s="241">
        <v>3</v>
      </c>
      <c r="T40" s="254">
        <v>4</v>
      </c>
      <c r="U40" s="241">
        <v>3</v>
      </c>
      <c r="V40" s="254">
        <v>5</v>
      </c>
      <c r="W40" s="242">
        <v>3</v>
      </c>
      <c r="X40" s="252">
        <v>2</v>
      </c>
      <c r="Y40" s="241">
        <v>3</v>
      </c>
      <c r="Z40" s="241">
        <v>3</v>
      </c>
      <c r="AA40" s="245"/>
      <c r="AB40" s="245"/>
      <c r="AC40" s="245"/>
      <c r="AD40" s="245"/>
      <c r="AE40" s="245"/>
      <c r="AF40" s="246"/>
      <c r="AG40" s="179">
        <v>63</v>
      </c>
      <c r="AH40" s="199">
        <v>131</v>
      </c>
    </row>
    <row r="41" spans="1:34" ht="15" customHeight="1" x14ac:dyDescent="0.25">
      <c r="A41" s="467"/>
      <c r="B41" s="490"/>
      <c r="C41" s="493"/>
      <c r="D41" s="50" t="s">
        <v>585</v>
      </c>
      <c r="E41" s="51" t="s">
        <v>36</v>
      </c>
      <c r="F41" s="240">
        <v>3</v>
      </c>
      <c r="G41" s="241">
        <v>3</v>
      </c>
      <c r="H41" s="252">
        <v>2</v>
      </c>
      <c r="I41" s="241">
        <v>3</v>
      </c>
      <c r="J41" s="241">
        <v>3</v>
      </c>
      <c r="K41" s="241">
        <v>3</v>
      </c>
      <c r="L41" s="241">
        <v>3</v>
      </c>
      <c r="M41" s="245"/>
      <c r="N41" s="245"/>
      <c r="O41" s="245"/>
      <c r="P41" s="254">
        <v>4</v>
      </c>
      <c r="Q41" s="254">
        <v>4</v>
      </c>
      <c r="R41" s="241">
        <v>4</v>
      </c>
      <c r="S41" s="241">
        <v>3</v>
      </c>
      <c r="T41" s="241">
        <v>3</v>
      </c>
      <c r="U41" s="241">
        <v>3</v>
      </c>
      <c r="V41" s="308">
        <v>2</v>
      </c>
      <c r="W41" s="271">
        <v>2</v>
      </c>
      <c r="X41" s="241">
        <v>3</v>
      </c>
      <c r="Y41" s="254">
        <v>4</v>
      </c>
      <c r="Z41" s="252">
        <v>2</v>
      </c>
      <c r="AA41" s="245"/>
      <c r="AB41" s="245"/>
      <c r="AC41" s="245"/>
      <c r="AD41" s="245"/>
      <c r="AE41" s="245"/>
      <c r="AF41" s="246"/>
      <c r="AG41" s="179">
        <v>54</v>
      </c>
      <c r="AH41" s="199">
        <v>185</v>
      </c>
    </row>
    <row r="42" spans="1:34" ht="15.75" customHeight="1" x14ac:dyDescent="0.25">
      <c r="A42" s="467"/>
      <c r="B42" s="490"/>
      <c r="C42" s="493"/>
      <c r="D42" s="50" t="s">
        <v>585</v>
      </c>
      <c r="E42" s="51" t="s">
        <v>37</v>
      </c>
      <c r="F42" s="240">
        <v>3</v>
      </c>
      <c r="G42" s="241">
        <v>3</v>
      </c>
      <c r="H42" s="245"/>
      <c r="I42" s="241">
        <v>3</v>
      </c>
      <c r="J42" s="245"/>
      <c r="K42" s="245"/>
      <c r="L42" s="245"/>
      <c r="M42" s="241">
        <v>3</v>
      </c>
      <c r="N42" s="241">
        <v>3</v>
      </c>
      <c r="O42" s="254">
        <v>5</v>
      </c>
      <c r="P42" s="245"/>
      <c r="Q42" s="254">
        <v>4</v>
      </c>
      <c r="R42" s="241">
        <v>4</v>
      </c>
      <c r="S42" s="245"/>
      <c r="T42" s="245"/>
      <c r="U42" s="245"/>
      <c r="V42" s="245"/>
      <c r="W42" s="266"/>
      <c r="X42" s="245"/>
      <c r="Y42" s="245"/>
      <c r="Z42" s="252">
        <v>2</v>
      </c>
      <c r="AA42" s="245"/>
      <c r="AB42" s="245"/>
      <c r="AC42" s="245"/>
      <c r="AD42" s="245"/>
      <c r="AE42" s="245"/>
      <c r="AF42" s="246"/>
      <c r="AG42" s="179">
        <v>30</v>
      </c>
      <c r="AH42" s="199">
        <v>215</v>
      </c>
    </row>
    <row r="43" spans="1:34" ht="15.75" customHeight="1" thickBot="1" x14ac:dyDescent="0.3">
      <c r="A43" s="468"/>
      <c r="B43" s="491"/>
      <c r="C43" s="494"/>
      <c r="D43" s="52" t="s">
        <v>585</v>
      </c>
      <c r="E43" s="53" t="s">
        <v>38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188">
        <v>0</v>
      </c>
      <c r="AH43" s="200">
        <v>215</v>
      </c>
    </row>
    <row r="44" spans="1:34" ht="15" customHeight="1" x14ac:dyDescent="0.25">
      <c r="A44" s="466">
        <v>8</v>
      </c>
      <c r="B44" s="489">
        <v>8</v>
      </c>
      <c r="C44" s="492" t="s">
        <v>372</v>
      </c>
      <c r="D44" s="48" t="s">
        <v>372</v>
      </c>
      <c r="E44" s="49" t="s">
        <v>34</v>
      </c>
      <c r="F44" s="270">
        <v>2</v>
      </c>
      <c r="G44" s="237">
        <v>3</v>
      </c>
      <c r="H44" s="237">
        <v>3</v>
      </c>
      <c r="I44" s="237">
        <v>3</v>
      </c>
      <c r="J44" s="262">
        <v>2</v>
      </c>
      <c r="K44" s="257">
        <v>5</v>
      </c>
      <c r="L44" s="262">
        <v>2</v>
      </c>
      <c r="M44" s="237">
        <v>3</v>
      </c>
      <c r="N44" s="257">
        <v>5</v>
      </c>
      <c r="O44" s="237">
        <v>4</v>
      </c>
      <c r="P44" s="237">
        <v>3</v>
      </c>
      <c r="Q44" s="237">
        <v>3</v>
      </c>
      <c r="R44" s="257">
        <v>6</v>
      </c>
      <c r="S44" s="237">
        <v>3</v>
      </c>
      <c r="T44" s="262">
        <v>2</v>
      </c>
      <c r="U44" s="237">
        <v>3</v>
      </c>
      <c r="V44" s="262">
        <v>3</v>
      </c>
      <c r="W44" s="258">
        <v>5</v>
      </c>
      <c r="X44" s="237">
        <v>3</v>
      </c>
      <c r="Y44" s="237">
        <v>3</v>
      </c>
      <c r="Z44" s="253">
        <v>4</v>
      </c>
      <c r="AA44" s="243"/>
      <c r="AB44" s="243"/>
      <c r="AC44" s="243"/>
      <c r="AD44" s="243"/>
      <c r="AE44" s="243"/>
      <c r="AF44" s="244"/>
      <c r="AG44" s="197">
        <v>70</v>
      </c>
      <c r="AH44" s="198">
        <v>70</v>
      </c>
    </row>
    <row r="45" spans="1:34" ht="15" customHeight="1" x14ac:dyDescent="0.25">
      <c r="A45" s="467"/>
      <c r="B45" s="490"/>
      <c r="C45" s="493"/>
      <c r="D45" s="50" t="s">
        <v>372</v>
      </c>
      <c r="E45" s="51" t="s">
        <v>35</v>
      </c>
      <c r="F45" s="261">
        <v>2</v>
      </c>
      <c r="G45" s="241">
        <v>3</v>
      </c>
      <c r="H45" s="252">
        <v>2</v>
      </c>
      <c r="I45" s="241">
        <v>3</v>
      </c>
      <c r="J45" s="241">
        <v>3</v>
      </c>
      <c r="K45" s="241">
        <v>3</v>
      </c>
      <c r="L45" s="241">
        <v>3</v>
      </c>
      <c r="M45" s="241">
        <v>3</v>
      </c>
      <c r="N45" s="241">
        <v>3</v>
      </c>
      <c r="O45" s="252">
        <v>3</v>
      </c>
      <c r="P45" s="241">
        <v>3</v>
      </c>
      <c r="Q45" s="241">
        <v>3</v>
      </c>
      <c r="R45" s="241">
        <v>4</v>
      </c>
      <c r="S45" s="241">
        <v>3</v>
      </c>
      <c r="T45" s="254">
        <v>4</v>
      </c>
      <c r="U45" s="241">
        <v>3</v>
      </c>
      <c r="V45" s="252">
        <v>3</v>
      </c>
      <c r="W45" s="271">
        <v>2</v>
      </c>
      <c r="X45" s="254">
        <v>4</v>
      </c>
      <c r="Y45" s="254">
        <v>4</v>
      </c>
      <c r="Z45" s="241">
        <v>3</v>
      </c>
      <c r="AA45" s="245"/>
      <c r="AB45" s="245"/>
      <c r="AC45" s="245"/>
      <c r="AD45" s="245"/>
      <c r="AE45" s="245"/>
      <c r="AF45" s="246"/>
      <c r="AG45" s="179">
        <v>64</v>
      </c>
      <c r="AH45" s="199">
        <v>134</v>
      </c>
    </row>
    <row r="46" spans="1:34" ht="15" customHeight="1" x14ac:dyDescent="0.25">
      <c r="A46" s="467"/>
      <c r="B46" s="490"/>
      <c r="C46" s="493"/>
      <c r="D46" s="50" t="s">
        <v>372</v>
      </c>
      <c r="E46" s="51" t="s">
        <v>36</v>
      </c>
      <c r="F46" s="263">
        <v>4</v>
      </c>
      <c r="G46" s="241">
        <v>3</v>
      </c>
      <c r="H46" s="241">
        <v>3</v>
      </c>
      <c r="I46" s="241">
        <v>3</v>
      </c>
      <c r="J46" s="241">
        <v>3</v>
      </c>
      <c r="K46" s="241">
        <v>3</v>
      </c>
      <c r="L46" s="241">
        <v>3</v>
      </c>
      <c r="M46" s="245"/>
      <c r="N46" s="245"/>
      <c r="O46" s="245"/>
      <c r="P46" s="241">
        <v>3</v>
      </c>
      <c r="Q46" s="254">
        <v>4</v>
      </c>
      <c r="R46" s="241">
        <v>4</v>
      </c>
      <c r="S46" s="241">
        <v>3</v>
      </c>
      <c r="T46" s="241">
        <v>3</v>
      </c>
      <c r="U46" s="241">
        <v>3</v>
      </c>
      <c r="V46" s="252">
        <v>3</v>
      </c>
      <c r="W46" s="271">
        <v>2</v>
      </c>
      <c r="X46" s="241">
        <v>3</v>
      </c>
      <c r="Y46" s="241">
        <v>3</v>
      </c>
      <c r="Z46" s="252">
        <v>2</v>
      </c>
      <c r="AA46" s="245"/>
      <c r="AB46" s="245"/>
      <c r="AC46" s="245"/>
      <c r="AD46" s="245"/>
      <c r="AE46" s="245"/>
      <c r="AF46" s="246"/>
      <c r="AG46" s="179">
        <v>55</v>
      </c>
      <c r="AH46" s="199">
        <v>189</v>
      </c>
    </row>
    <row r="47" spans="1:34" ht="15.75" customHeight="1" x14ac:dyDescent="0.25">
      <c r="A47" s="467"/>
      <c r="B47" s="490"/>
      <c r="C47" s="493"/>
      <c r="D47" s="50" t="s">
        <v>372</v>
      </c>
      <c r="E47" s="51" t="s">
        <v>37</v>
      </c>
      <c r="F47" s="240">
        <v>3</v>
      </c>
      <c r="G47" s="241">
        <v>3</v>
      </c>
      <c r="H47" s="245"/>
      <c r="I47" s="252">
        <v>2</v>
      </c>
      <c r="J47" s="245"/>
      <c r="K47" s="245"/>
      <c r="L47" s="245"/>
      <c r="M47" s="252">
        <v>2</v>
      </c>
      <c r="N47" s="241">
        <v>3</v>
      </c>
      <c r="O47" s="241">
        <v>4</v>
      </c>
      <c r="P47" s="245"/>
      <c r="Q47" s="241">
        <v>3</v>
      </c>
      <c r="R47" s="254">
        <v>5</v>
      </c>
      <c r="S47" s="245"/>
      <c r="T47" s="245"/>
      <c r="U47" s="245"/>
      <c r="V47" s="245"/>
      <c r="W47" s="266"/>
      <c r="X47" s="245"/>
      <c r="Y47" s="245"/>
      <c r="Z47" s="252">
        <v>2</v>
      </c>
      <c r="AA47" s="245"/>
      <c r="AB47" s="245"/>
      <c r="AC47" s="245"/>
      <c r="AD47" s="245"/>
      <c r="AE47" s="245"/>
      <c r="AF47" s="246"/>
      <c r="AG47" s="179">
        <v>27</v>
      </c>
      <c r="AH47" s="199">
        <v>216</v>
      </c>
    </row>
    <row r="48" spans="1:34" ht="15.75" customHeight="1" thickBot="1" x14ac:dyDescent="0.3">
      <c r="A48" s="468"/>
      <c r="B48" s="491"/>
      <c r="C48" s="494"/>
      <c r="D48" s="52" t="s">
        <v>372</v>
      </c>
      <c r="E48" s="53" t="s">
        <v>38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188">
        <v>0</v>
      </c>
      <c r="AH48" s="200">
        <v>216</v>
      </c>
    </row>
    <row r="49" spans="1:34" ht="15" customHeight="1" x14ac:dyDescent="0.25">
      <c r="A49" s="466">
        <v>9</v>
      </c>
      <c r="B49" s="489">
        <v>8</v>
      </c>
      <c r="C49" s="492" t="s">
        <v>350</v>
      </c>
      <c r="D49" s="48" t="s">
        <v>350</v>
      </c>
      <c r="E49" s="49" t="s">
        <v>34</v>
      </c>
      <c r="F49" s="239">
        <v>3</v>
      </c>
      <c r="G49" s="237">
        <v>3</v>
      </c>
      <c r="H49" s="262">
        <v>2</v>
      </c>
      <c r="I49" s="262">
        <v>2</v>
      </c>
      <c r="J49" s="262">
        <v>2</v>
      </c>
      <c r="K49" s="253">
        <v>4</v>
      </c>
      <c r="L49" s="237">
        <v>3</v>
      </c>
      <c r="M49" s="237">
        <v>3</v>
      </c>
      <c r="N49" s="237">
        <v>3</v>
      </c>
      <c r="O49" s="253">
        <v>5</v>
      </c>
      <c r="P49" s="237">
        <v>3</v>
      </c>
      <c r="Q49" s="237">
        <v>3</v>
      </c>
      <c r="R49" s="237">
        <v>4</v>
      </c>
      <c r="S49" s="237">
        <v>3</v>
      </c>
      <c r="T49" s="262">
        <v>2</v>
      </c>
      <c r="U49" s="237">
        <v>3</v>
      </c>
      <c r="V49" s="257">
        <v>6</v>
      </c>
      <c r="W49" s="238">
        <v>3</v>
      </c>
      <c r="X49" s="237">
        <v>3</v>
      </c>
      <c r="Y49" s="237">
        <v>3</v>
      </c>
      <c r="Z49" s="262">
        <v>2</v>
      </c>
      <c r="AA49" s="243"/>
      <c r="AB49" s="243"/>
      <c r="AC49" s="243"/>
      <c r="AD49" s="243"/>
      <c r="AE49" s="243"/>
      <c r="AF49" s="244"/>
      <c r="AG49" s="197">
        <v>65</v>
      </c>
      <c r="AH49" s="198">
        <v>65</v>
      </c>
    </row>
    <row r="50" spans="1:34" ht="15" customHeight="1" x14ac:dyDescent="0.25">
      <c r="A50" s="467"/>
      <c r="B50" s="490"/>
      <c r="C50" s="493"/>
      <c r="D50" s="50" t="s">
        <v>350</v>
      </c>
      <c r="E50" s="51" t="s">
        <v>35</v>
      </c>
      <c r="F50" s="261">
        <v>2</v>
      </c>
      <c r="G50" s="241">
        <v>3</v>
      </c>
      <c r="H50" s="241">
        <v>3</v>
      </c>
      <c r="I50" s="252">
        <v>2</v>
      </c>
      <c r="J50" s="241">
        <v>3</v>
      </c>
      <c r="K50" s="254">
        <v>4</v>
      </c>
      <c r="L50" s="252">
        <v>2</v>
      </c>
      <c r="M50" s="241">
        <v>3</v>
      </c>
      <c r="N50" s="259">
        <v>5</v>
      </c>
      <c r="O50" s="259">
        <v>6</v>
      </c>
      <c r="P50" s="254">
        <v>4</v>
      </c>
      <c r="Q50" s="241">
        <v>3</v>
      </c>
      <c r="R50" s="241">
        <v>4</v>
      </c>
      <c r="S50" s="241">
        <v>3</v>
      </c>
      <c r="T50" s="241">
        <v>3</v>
      </c>
      <c r="U50" s="241">
        <v>3</v>
      </c>
      <c r="V50" s="252">
        <v>3</v>
      </c>
      <c r="W50" s="242">
        <v>3</v>
      </c>
      <c r="X50" s="241">
        <v>3</v>
      </c>
      <c r="Y50" s="241">
        <v>3</v>
      </c>
      <c r="Z50" s="254">
        <v>4</v>
      </c>
      <c r="AA50" s="245"/>
      <c r="AB50" s="245"/>
      <c r="AC50" s="245"/>
      <c r="AD50" s="245"/>
      <c r="AE50" s="245"/>
      <c r="AF50" s="246"/>
      <c r="AG50" s="179">
        <v>69</v>
      </c>
      <c r="AH50" s="199">
        <v>134</v>
      </c>
    </row>
    <row r="51" spans="1:34" ht="15" customHeight="1" x14ac:dyDescent="0.25">
      <c r="A51" s="467"/>
      <c r="B51" s="490"/>
      <c r="C51" s="493"/>
      <c r="D51" s="50" t="s">
        <v>350</v>
      </c>
      <c r="E51" s="51" t="s">
        <v>36</v>
      </c>
      <c r="F51" s="240">
        <v>3</v>
      </c>
      <c r="G51" s="241">
        <v>3</v>
      </c>
      <c r="H51" s="252">
        <v>2</v>
      </c>
      <c r="I51" s="252">
        <v>2</v>
      </c>
      <c r="J51" s="252">
        <v>2</v>
      </c>
      <c r="K51" s="254">
        <v>4</v>
      </c>
      <c r="L51" s="254">
        <v>4</v>
      </c>
      <c r="M51" s="245"/>
      <c r="N51" s="245"/>
      <c r="O51" s="245"/>
      <c r="P51" s="241">
        <v>3</v>
      </c>
      <c r="Q51" s="241">
        <v>3</v>
      </c>
      <c r="R51" s="241">
        <v>4</v>
      </c>
      <c r="S51" s="241">
        <v>3</v>
      </c>
      <c r="T51" s="241">
        <v>3</v>
      </c>
      <c r="U51" s="241">
        <v>3</v>
      </c>
      <c r="V51" s="252">
        <v>3</v>
      </c>
      <c r="W51" s="242">
        <v>3</v>
      </c>
      <c r="X51" s="252">
        <v>2</v>
      </c>
      <c r="Y51" s="241">
        <v>3</v>
      </c>
      <c r="Z51" s="254">
        <v>4</v>
      </c>
      <c r="AA51" s="245"/>
      <c r="AB51" s="245"/>
      <c r="AC51" s="245"/>
      <c r="AD51" s="245"/>
      <c r="AE51" s="245"/>
      <c r="AF51" s="246"/>
      <c r="AG51" s="179">
        <v>54</v>
      </c>
      <c r="AH51" s="199">
        <v>188</v>
      </c>
    </row>
    <row r="52" spans="1:34" ht="15.75" customHeight="1" x14ac:dyDescent="0.25">
      <c r="A52" s="467"/>
      <c r="B52" s="490"/>
      <c r="C52" s="493"/>
      <c r="D52" s="50" t="s">
        <v>350</v>
      </c>
      <c r="E52" s="51" t="s">
        <v>37</v>
      </c>
      <c r="F52" s="261">
        <v>2</v>
      </c>
      <c r="G52" s="241">
        <v>3</v>
      </c>
      <c r="H52" s="245"/>
      <c r="I52" s="241">
        <v>3</v>
      </c>
      <c r="J52" s="245"/>
      <c r="K52" s="245"/>
      <c r="L52" s="245"/>
      <c r="M52" s="241">
        <v>3</v>
      </c>
      <c r="N52" s="259">
        <v>5</v>
      </c>
      <c r="O52" s="241">
        <v>4</v>
      </c>
      <c r="P52" s="245"/>
      <c r="Q52" s="252">
        <v>2</v>
      </c>
      <c r="R52" s="241">
        <v>4</v>
      </c>
      <c r="S52" s="245"/>
      <c r="T52" s="245"/>
      <c r="U52" s="245"/>
      <c r="V52" s="245"/>
      <c r="W52" s="266"/>
      <c r="X52" s="245"/>
      <c r="Y52" s="245"/>
      <c r="Z52" s="252">
        <v>2</v>
      </c>
      <c r="AA52" s="245"/>
      <c r="AB52" s="245"/>
      <c r="AC52" s="245"/>
      <c r="AD52" s="245"/>
      <c r="AE52" s="245"/>
      <c r="AF52" s="246"/>
      <c r="AG52" s="179">
        <v>28</v>
      </c>
      <c r="AH52" s="199">
        <v>216</v>
      </c>
    </row>
    <row r="53" spans="1:34" ht="15.75" customHeight="1" thickBot="1" x14ac:dyDescent="0.3">
      <c r="A53" s="468"/>
      <c r="B53" s="491"/>
      <c r="C53" s="494"/>
      <c r="D53" s="52" t="s">
        <v>350</v>
      </c>
      <c r="E53" s="53" t="s">
        <v>38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188">
        <v>0</v>
      </c>
      <c r="AH53" s="200">
        <v>216</v>
      </c>
    </row>
    <row r="54" spans="1:34" ht="15" customHeight="1" x14ac:dyDescent="0.25">
      <c r="A54" s="466">
        <v>10</v>
      </c>
      <c r="B54" s="489">
        <v>10</v>
      </c>
      <c r="C54" s="492" t="s">
        <v>583</v>
      </c>
      <c r="D54" s="48" t="s">
        <v>583</v>
      </c>
      <c r="E54" s="49" t="s">
        <v>34</v>
      </c>
      <c r="F54" s="239">
        <v>3</v>
      </c>
      <c r="G54" s="237">
        <v>3</v>
      </c>
      <c r="H54" s="237">
        <v>3</v>
      </c>
      <c r="I54" s="237">
        <v>3</v>
      </c>
      <c r="J54" s="262">
        <v>2</v>
      </c>
      <c r="K54" s="262">
        <v>2</v>
      </c>
      <c r="L54" s="237">
        <v>3</v>
      </c>
      <c r="M54" s="237">
        <v>3</v>
      </c>
      <c r="N54" s="237">
        <v>3</v>
      </c>
      <c r="O54" s="237">
        <v>4</v>
      </c>
      <c r="P54" s="253">
        <v>4</v>
      </c>
      <c r="Q54" s="237">
        <v>3</v>
      </c>
      <c r="R54" s="262">
        <v>3</v>
      </c>
      <c r="S54" s="253">
        <v>4</v>
      </c>
      <c r="T54" s="237">
        <v>3</v>
      </c>
      <c r="U54" s="237">
        <v>3</v>
      </c>
      <c r="V54" s="262">
        <v>3</v>
      </c>
      <c r="W54" s="238">
        <v>3</v>
      </c>
      <c r="X54" s="237">
        <v>3</v>
      </c>
      <c r="Y54" s="237">
        <v>3</v>
      </c>
      <c r="Z54" s="253">
        <v>4</v>
      </c>
      <c r="AA54" s="243"/>
      <c r="AB54" s="243"/>
      <c r="AC54" s="243"/>
      <c r="AD54" s="243"/>
      <c r="AE54" s="243"/>
      <c r="AF54" s="244"/>
      <c r="AG54" s="197">
        <v>65</v>
      </c>
      <c r="AH54" s="198">
        <v>65</v>
      </c>
    </row>
    <row r="55" spans="1:34" ht="15" customHeight="1" x14ac:dyDescent="0.25">
      <c r="A55" s="467"/>
      <c r="B55" s="490"/>
      <c r="C55" s="493"/>
      <c r="D55" s="50" t="s">
        <v>583</v>
      </c>
      <c r="E55" s="51" t="s">
        <v>35</v>
      </c>
      <c r="F55" s="261">
        <v>2</v>
      </c>
      <c r="G55" s="241">
        <v>3</v>
      </c>
      <c r="H55" s="241">
        <v>3</v>
      </c>
      <c r="I55" s="241">
        <v>3</v>
      </c>
      <c r="J55" s="252">
        <v>2</v>
      </c>
      <c r="K55" s="241">
        <v>3</v>
      </c>
      <c r="L55" s="241">
        <v>3</v>
      </c>
      <c r="M55" s="241">
        <v>3</v>
      </c>
      <c r="N55" s="241">
        <v>3</v>
      </c>
      <c r="O55" s="252">
        <v>3</v>
      </c>
      <c r="P55" s="241">
        <v>3</v>
      </c>
      <c r="Q55" s="241">
        <v>3</v>
      </c>
      <c r="R55" s="241">
        <v>4</v>
      </c>
      <c r="S55" s="254">
        <v>4</v>
      </c>
      <c r="T55" s="241">
        <v>3</v>
      </c>
      <c r="U55" s="241">
        <v>3</v>
      </c>
      <c r="V55" s="252">
        <v>3</v>
      </c>
      <c r="W55" s="242">
        <v>3</v>
      </c>
      <c r="X55" s="259">
        <v>5</v>
      </c>
      <c r="Y55" s="254">
        <v>4</v>
      </c>
      <c r="Z55" s="252">
        <v>2</v>
      </c>
      <c r="AA55" s="245"/>
      <c r="AB55" s="245"/>
      <c r="AC55" s="245"/>
      <c r="AD55" s="245"/>
      <c r="AE55" s="245"/>
      <c r="AF55" s="246"/>
      <c r="AG55" s="179">
        <v>65</v>
      </c>
      <c r="AH55" s="199">
        <v>130</v>
      </c>
    </row>
    <row r="56" spans="1:34" ht="15" customHeight="1" x14ac:dyDescent="0.25">
      <c r="A56" s="467"/>
      <c r="B56" s="490"/>
      <c r="C56" s="493"/>
      <c r="D56" s="50" t="s">
        <v>583</v>
      </c>
      <c r="E56" s="51" t="s">
        <v>36</v>
      </c>
      <c r="F56" s="240">
        <v>3</v>
      </c>
      <c r="G56" s="241">
        <v>3</v>
      </c>
      <c r="H56" s="241">
        <v>3</v>
      </c>
      <c r="I56" s="241">
        <v>3</v>
      </c>
      <c r="J56" s="252">
        <v>2</v>
      </c>
      <c r="K56" s="252">
        <v>2</v>
      </c>
      <c r="L56" s="241">
        <v>3</v>
      </c>
      <c r="M56" s="245"/>
      <c r="N56" s="245"/>
      <c r="O56" s="245"/>
      <c r="P56" s="241">
        <v>3</v>
      </c>
      <c r="Q56" s="241">
        <v>3</v>
      </c>
      <c r="R56" s="241">
        <v>4</v>
      </c>
      <c r="S56" s="241">
        <v>3</v>
      </c>
      <c r="T56" s="241">
        <v>3</v>
      </c>
      <c r="U56" s="254">
        <v>4</v>
      </c>
      <c r="V56" s="254">
        <v>5</v>
      </c>
      <c r="W56" s="260">
        <v>5</v>
      </c>
      <c r="X56" s="252">
        <v>2</v>
      </c>
      <c r="Y56" s="241">
        <v>3</v>
      </c>
      <c r="Z56" s="254">
        <v>4</v>
      </c>
      <c r="AA56" s="245"/>
      <c r="AB56" s="245"/>
      <c r="AC56" s="245"/>
      <c r="AD56" s="245"/>
      <c r="AE56" s="245"/>
      <c r="AF56" s="246"/>
      <c r="AG56" s="179">
        <v>58</v>
      </c>
      <c r="AH56" s="199">
        <v>188</v>
      </c>
    </row>
    <row r="57" spans="1:34" ht="15.75" customHeight="1" x14ac:dyDescent="0.25">
      <c r="A57" s="467"/>
      <c r="B57" s="490"/>
      <c r="C57" s="493"/>
      <c r="D57" s="50" t="s">
        <v>583</v>
      </c>
      <c r="E57" s="51" t="s">
        <v>37</v>
      </c>
      <c r="F57" s="240">
        <v>3</v>
      </c>
      <c r="G57" s="241">
        <v>3</v>
      </c>
      <c r="H57" s="245"/>
      <c r="I57" s="241">
        <v>3</v>
      </c>
      <c r="J57" s="245"/>
      <c r="K57" s="245"/>
      <c r="L57" s="245"/>
      <c r="M57" s="252">
        <v>2</v>
      </c>
      <c r="N57" s="241">
        <v>3</v>
      </c>
      <c r="O57" s="252">
        <v>3</v>
      </c>
      <c r="P57" s="245"/>
      <c r="Q57" s="254">
        <v>4</v>
      </c>
      <c r="R57" s="252">
        <v>3</v>
      </c>
      <c r="S57" s="245"/>
      <c r="T57" s="245"/>
      <c r="U57" s="245"/>
      <c r="V57" s="245"/>
      <c r="W57" s="266"/>
      <c r="X57" s="245"/>
      <c r="Y57" s="245"/>
      <c r="Z57" s="259">
        <v>5</v>
      </c>
      <c r="AA57" s="245"/>
      <c r="AB57" s="245"/>
      <c r="AC57" s="245"/>
      <c r="AD57" s="245"/>
      <c r="AE57" s="245"/>
      <c r="AF57" s="246"/>
      <c r="AG57" s="179">
        <v>29</v>
      </c>
      <c r="AH57" s="199">
        <v>217</v>
      </c>
    </row>
    <row r="58" spans="1:34" ht="15.75" customHeight="1" thickBot="1" x14ac:dyDescent="0.3">
      <c r="A58" s="468"/>
      <c r="B58" s="491"/>
      <c r="C58" s="494"/>
      <c r="D58" s="52" t="s">
        <v>583</v>
      </c>
      <c r="E58" s="53" t="s">
        <v>38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188">
        <v>0</v>
      </c>
      <c r="AH58" s="200">
        <v>217</v>
      </c>
    </row>
    <row r="59" spans="1:34" ht="15" customHeight="1" x14ac:dyDescent="0.25">
      <c r="A59" s="466">
        <v>11</v>
      </c>
      <c r="B59" s="489">
        <v>11</v>
      </c>
      <c r="C59" s="492" t="s">
        <v>348</v>
      </c>
      <c r="D59" s="48" t="s">
        <v>348</v>
      </c>
      <c r="E59" s="49" t="s">
        <v>34</v>
      </c>
      <c r="F59" s="264">
        <v>4</v>
      </c>
      <c r="G59" s="237">
        <v>3</v>
      </c>
      <c r="H59" s="237">
        <v>3</v>
      </c>
      <c r="I59" s="237">
        <v>3</v>
      </c>
      <c r="J59" s="237">
        <v>3</v>
      </c>
      <c r="K59" s="237">
        <v>3</v>
      </c>
      <c r="L59" s="262">
        <v>2</v>
      </c>
      <c r="M59" s="262">
        <v>2</v>
      </c>
      <c r="N59" s="237">
        <v>3</v>
      </c>
      <c r="O59" s="253">
        <v>5</v>
      </c>
      <c r="P59" s="237">
        <v>3</v>
      </c>
      <c r="Q59" s="253">
        <v>4</v>
      </c>
      <c r="R59" s="237">
        <v>4</v>
      </c>
      <c r="S59" s="253">
        <v>4</v>
      </c>
      <c r="T59" s="257">
        <v>5</v>
      </c>
      <c r="U59" s="237">
        <v>3</v>
      </c>
      <c r="V59" s="237">
        <v>4</v>
      </c>
      <c r="W59" s="238">
        <v>3</v>
      </c>
      <c r="X59" s="237">
        <v>3</v>
      </c>
      <c r="Y59" s="237">
        <v>3</v>
      </c>
      <c r="Z59" s="262">
        <v>2</v>
      </c>
      <c r="AA59" s="243"/>
      <c r="AB59" s="243"/>
      <c r="AC59" s="243"/>
      <c r="AD59" s="243"/>
      <c r="AE59" s="243"/>
      <c r="AF59" s="244"/>
      <c r="AG59" s="197">
        <v>69</v>
      </c>
      <c r="AH59" s="198">
        <v>69</v>
      </c>
    </row>
    <row r="60" spans="1:34" ht="15" customHeight="1" x14ac:dyDescent="0.25">
      <c r="A60" s="467"/>
      <c r="B60" s="490"/>
      <c r="C60" s="493"/>
      <c r="D60" s="50" t="s">
        <v>348</v>
      </c>
      <c r="E60" s="51" t="s">
        <v>35</v>
      </c>
      <c r="F60" s="240">
        <v>3</v>
      </c>
      <c r="G60" s="241">
        <v>3</v>
      </c>
      <c r="H60" s="252">
        <v>2</v>
      </c>
      <c r="I60" s="241">
        <v>3</v>
      </c>
      <c r="J60" s="241">
        <v>3</v>
      </c>
      <c r="K60" s="241">
        <v>3</v>
      </c>
      <c r="L60" s="252">
        <v>2</v>
      </c>
      <c r="M60" s="241">
        <v>3</v>
      </c>
      <c r="N60" s="252">
        <v>2</v>
      </c>
      <c r="O60" s="241">
        <v>4</v>
      </c>
      <c r="P60" s="241">
        <v>3</v>
      </c>
      <c r="Q60" s="241">
        <v>3</v>
      </c>
      <c r="R60" s="241">
        <v>4</v>
      </c>
      <c r="S60" s="254">
        <v>4</v>
      </c>
      <c r="T60" s="241">
        <v>3</v>
      </c>
      <c r="U60" s="254">
        <v>4</v>
      </c>
      <c r="V60" s="252">
        <v>3</v>
      </c>
      <c r="W60" s="271">
        <v>2</v>
      </c>
      <c r="X60" s="241">
        <v>3</v>
      </c>
      <c r="Y60" s="241">
        <v>3</v>
      </c>
      <c r="Z60" s="252">
        <v>2</v>
      </c>
      <c r="AA60" s="245"/>
      <c r="AB60" s="245"/>
      <c r="AC60" s="245"/>
      <c r="AD60" s="245"/>
      <c r="AE60" s="245"/>
      <c r="AF60" s="246"/>
      <c r="AG60" s="179">
        <v>62</v>
      </c>
      <c r="AH60" s="199">
        <v>131</v>
      </c>
    </row>
    <row r="61" spans="1:34" ht="15" customHeight="1" x14ac:dyDescent="0.25">
      <c r="A61" s="467"/>
      <c r="B61" s="490"/>
      <c r="C61" s="493"/>
      <c r="D61" s="50" t="s">
        <v>348</v>
      </c>
      <c r="E61" s="51" t="s">
        <v>36</v>
      </c>
      <c r="F61" s="240">
        <v>3</v>
      </c>
      <c r="G61" s="241">
        <v>3</v>
      </c>
      <c r="H61" s="252">
        <v>2</v>
      </c>
      <c r="I61" s="241">
        <v>3</v>
      </c>
      <c r="J61" s="241">
        <v>3</v>
      </c>
      <c r="K61" s="259">
        <v>5</v>
      </c>
      <c r="L61" s="241">
        <v>3</v>
      </c>
      <c r="M61" s="245"/>
      <c r="N61" s="245"/>
      <c r="O61" s="245"/>
      <c r="P61" s="241">
        <v>3</v>
      </c>
      <c r="Q61" s="254">
        <v>4</v>
      </c>
      <c r="R61" s="241">
        <v>4</v>
      </c>
      <c r="S61" s="254">
        <v>4</v>
      </c>
      <c r="T61" s="254">
        <v>4</v>
      </c>
      <c r="U61" s="252">
        <v>2</v>
      </c>
      <c r="V61" s="241">
        <v>4</v>
      </c>
      <c r="W61" s="242">
        <v>3</v>
      </c>
      <c r="X61" s="241">
        <v>3</v>
      </c>
      <c r="Y61" s="241">
        <v>3</v>
      </c>
      <c r="Z61" s="241">
        <v>3</v>
      </c>
      <c r="AA61" s="245"/>
      <c r="AB61" s="245"/>
      <c r="AC61" s="245"/>
      <c r="AD61" s="245"/>
      <c r="AE61" s="245"/>
      <c r="AF61" s="246"/>
      <c r="AG61" s="179">
        <v>59</v>
      </c>
      <c r="AH61" s="199">
        <v>190</v>
      </c>
    </row>
    <row r="62" spans="1:34" ht="15.75" customHeight="1" x14ac:dyDescent="0.25">
      <c r="A62" s="467"/>
      <c r="B62" s="490"/>
      <c r="C62" s="493"/>
      <c r="D62" s="50" t="s">
        <v>348</v>
      </c>
      <c r="E62" s="51" t="s">
        <v>37</v>
      </c>
      <c r="F62" s="240">
        <v>3</v>
      </c>
      <c r="G62" s="241">
        <v>3</v>
      </c>
      <c r="H62" s="245"/>
      <c r="I62" s="241">
        <v>3</v>
      </c>
      <c r="J62" s="245"/>
      <c r="K62" s="245"/>
      <c r="L62" s="245"/>
      <c r="M62" s="241">
        <v>3</v>
      </c>
      <c r="N62" s="241">
        <v>3</v>
      </c>
      <c r="O62" s="241">
        <v>4</v>
      </c>
      <c r="P62" s="245"/>
      <c r="Q62" s="241">
        <v>3</v>
      </c>
      <c r="R62" s="241">
        <v>4</v>
      </c>
      <c r="S62" s="245"/>
      <c r="T62" s="245"/>
      <c r="U62" s="245"/>
      <c r="V62" s="245"/>
      <c r="W62" s="266"/>
      <c r="X62" s="245"/>
      <c r="Y62" s="245"/>
      <c r="Z62" s="241">
        <v>3</v>
      </c>
      <c r="AA62" s="245"/>
      <c r="AB62" s="245"/>
      <c r="AC62" s="245"/>
      <c r="AD62" s="245"/>
      <c r="AE62" s="245"/>
      <c r="AF62" s="246"/>
      <c r="AG62" s="179">
        <v>29</v>
      </c>
      <c r="AH62" s="199">
        <v>219</v>
      </c>
    </row>
    <row r="63" spans="1:34" ht="15.75" customHeight="1" thickBot="1" x14ac:dyDescent="0.3">
      <c r="A63" s="468"/>
      <c r="B63" s="491"/>
      <c r="C63" s="494"/>
      <c r="D63" s="52" t="s">
        <v>348</v>
      </c>
      <c r="E63" s="53" t="s">
        <v>38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188">
        <v>0</v>
      </c>
      <c r="AH63" s="200">
        <v>219</v>
      </c>
    </row>
    <row r="64" spans="1:34" ht="15" customHeight="1" x14ac:dyDescent="0.25">
      <c r="A64" s="466">
        <v>12</v>
      </c>
      <c r="B64" s="489">
        <v>12</v>
      </c>
      <c r="C64" s="492" t="s">
        <v>4</v>
      </c>
      <c r="D64" s="48" t="s">
        <v>4</v>
      </c>
      <c r="E64" s="49" t="s">
        <v>34</v>
      </c>
      <c r="F64" s="239">
        <v>3</v>
      </c>
      <c r="G64" s="237">
        <v>3</v>
      </c>
      <c r="H64" s="237">
        <v>3</v>
      </c>
      <c r="I64" s="237">
        <v>3</v>
      </c>
      <c r="J64" s="237">
        <v>3</v>
      </c>
      <c r="K64" s="237">
        <v>3</v>
      </c>
      <c r="L64" s="237">
        <v>3</v>
      </c>
      <c r="M64" s="237">
        <v>3</v>
      </c>
      <c r="N64" s="237">
        <v>3</v>
      </c>
      <c r="O64" s="237">
        <v>4</v>
      </c>
      <c r="P64" s="237">
        <v>3</v>
      </c>
      <c r="Q64" s="253">
        <v>4</v>
      </c>
      <c r="R64" s="237">
        <v>4</v>
      </c>
      <c r="S64" s="237">
        <v>3</v>
      </c>
      <c r="T64" s="253">
        <v>4</v>
      </c>
      <c r="U64" s="237">
        <v>3</v>
      </c>
      <c r="V64" s="237">
        <v>4</v>
      </c>
      <c r="W64" s="238">
        <v>3</v>
      </c>
      <c r="X64" s="257">
        <v>5</v>
      </c>
      <c r="Y64" s="237">
        <v>3</v>
      </c>
      <c r="Z64" s="262">
        <v>2</v>
      </c>
      <c r="AA64" s="243"/>
      <c r="AB64" s="243"/>
      <c r="AC64" s="243"/>
      <c r="AD64" s="243"/>
      <c r="AE64" s="243"/>
      <c r="AF64" s="244"/>
      <c r="AG64" s="197">
        <v>69</v>
      </c>
      <c r="AH64" s="198">
        <v>69</v>
      </c>
    </row>
    <row r="65" spans="1:34" ht="15" customHeight="1" x14ac:dyDescent="0.25">
      <c r="A65" s="467"/>
      <c r="B65" s="490"/>
      <c r="C65" s="493"/>
      <c r="D65" s="50" t="s">
        <v>4</v>
      </c>
      <c r="E65" s="51" t="s">
        <v>35</v>
      </c>
      <c r="F65" s="240">
        <v>3</v>
      </c>
      <c r="G65" s="241">
        <v>3</v>
      </c>
      <c r="H65" s="241">
        <v>3</v>
      </c>
      <c r="I65" s="241">
        <v>3</v>
      </c>
      <c r="J65" s="241">
        <v>3</v>
      </c>
      <c r="K65" s="254">
        <v>4</v>
      </c>
      <c r="L65" s="241">
        <v>3</v>
      </c>
      <c r="M65" s="252">
        <v>2</v>
      </c>
      <c r="N65" s="252">
        <v>2</v>
      </c>
      <c r="O65" s="241">
        <v>4</v>
      </c>
      <c r="P65" s="241">
        <v>3</v>
      </c>
      <c r="Q65" s="254">
        <v>4</v>
      </c>
      <c r="R65" s="254">
        <v>5</v>
      </c>
      <c r="S65" s="241">
        <v>3</v>
      </c>
      <c r="T65" s="252">
        <v>2</v>
      </c>
      <c r="U65" s="259">
        <v>5</v>
      </c>
      <c r="V65" s="241">
        <v>4</v>
      </c>
      <c r="W65" s="242">
        <v>3</v>
      </c>
      <c r="X65" s="254">
        <v>4</v>
      </c>
      <c r="Y65" s="241">
        <v>3</v>
      </c>
      <c r="Z65" s="252">
        <v>2</v>
      </c>
      <c r="AA65" s="245"/>
      <c r="AB65" s="245"/>
      <c r="AC65" s="245"/>
      <c r="AD65" s="245"/>
      <c r="AE65" s="245"/>
      <c r="AF65" s="246"/>
      <c r="AG65" s="179">
        <v>68</v>
      </c>
      <c r="AH65" s="199">
        <v>137</v>
      </c>
    </row>
    <row r="66" spans="1:34" ht="15" customHeight="1" x14ac:dyDescent="0.25">
      <c r="A66" s="467"/>
      <c r="B66" s="490"/>
      <c r="C66" s="493"/>
      <c r="D66" s="50" t="s">
        <v>4</v>
      </c>
      <c r="E66" s="51" t="s">
        <v>36</v>
      </c>
      <c r="F66" s="240">
        <v>3</v>
      </c>
      <c r="G66" s="252">
        <v>2</v>
      </c>
      <c r="H66" s="241">
        <v>3</v>
      </c>
      <c r="I66" s="252">
        <v>2</v>
      </c>
      <c r="J66" s="252">
        <v>2</v>
      </c>
      <c r="K66" s="241">
        <v>3</v>
      </c>
      <c r="L66" s="252">
        <v>2</v>
      </c>
      <c r="M66" s="245"/>
      <c r="N66" s="245"/>
      <c r="O66" s="245"/>
      <c r="P66" s="254">
        <v>4</v>
      </c>
      <c r="Q66" s="254">
        <v>4</v>
      </c>
      <c r="R66" s="241">
        <v>4</v>
      </c>
      <c r="S66" s="254">
        <v>4</v>
      </c>
      <c r="T66" s="254">
        <v>4</v>
      </c>
      <c r="U66" s="252">
        <v>2</v>
      </c>
      <c r="V66" s="252">
        <v>3</v>
      </c>
      <c r="W66" s="242">
        <v>3</v>
      </c>
      <c r="X66" s="254">
        <v>4</v>
      </c>
      <c r="Y66" s="241">
        <v>3</v>
      </c>
      <c r="Z66" s="252">
        <v>2</v>
      </c>
      <c r="AA66" s="245"/>
      <c r="AB66" s="245"/>
      <c r="AC66" s="245"/>
      <c r="AD66" s="245"/>
      <c r="AE66" s="245"/>
      <c r="AF66" s="246"/>
      <c r="AG66" s="179">
        <v>54</v>
      </c>
      <c r="AH66" s="199">
        <v>191</v>
      </c>
    </row>
    <row r="67" spans="1:34" ht="15.75" customHeight="1" x14ac:dyDescent="0.25">
      <c r="A67" s="467"/>
      <c r="B67" s="490"/>
      <c r="C67" s="493"/>
      <c r="D67" s="50" t="s">
        <v>4</v>
      </c>
      <c r="E67" s="51" t="s">
        <v>37</v>
      </c>
      <c r="F67" s="240">
        <v>3</v>
      </c>
      <c r="G67" s="241">
        <v>3</v>
      </c>
      <c r="H67" s="245"/>
      <c r="I67" s="241">
        <v>3</v>
      </c>
      <c r="J67" s="245"/>
      <c r="K67" s="245"/>
      <c r="L67" s="245"/>
      <c r="M67" s="241">
        <v>3</v>
      </c>
      <c r="N67" s="241">
        <v>3</v>
      </c>
      <c r="O67" s="254">
        <v>5</v>
      </c>
      <c r="P67" s="245"/>
      <c r="Q67" s="254">
        <v>4</v>
      </c>
      <c r="R67" s="252">
        <v>3</v>
      </c>
      <c r="S67" s="245"/>
      <c r="T67" s="245"/>
      <c r="U67" s="245"/>
      <c r="V67" s="245"/>
      <c r="W67" s="266"/>
      <c r="X67" s="245"/>
      <c r="Y67" s="245"/>
      <c r="Z67" s="252">
        <v>2</v>
      </c>
      <c r="AA67" s="245"/>
      <c r="AB67" s="245"/>
      <c r="AC67" s="245"/>
      <c r="AD67" s="245"/>
      <c r="AE67" s="245"/>
      <c r="AF67" s="246"/>
      <c r="AG67" s="179">
        <v>29</v>
      </c>
      <c r="AH67" s="199">
        <v>220</v>
      </c>
    </row>
    <row r="68" spans="1:34" ht="15.75" customHeight="1" thickBot="1" x14ac:dyDescent="0.3">
      <c r="A68" s="468"/>
      <c r="B68" s="491"/>
      <c r="C68" s="494"/>
      <c r="D68" s="52" t="s">
        <v>4</v>
      </c>
      <c r="E68" s="53" t="s">
        <v>38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188">
        <v>0</v>
      </c>
      <c r="AH68" s="200">
        <v>220</v>
      </c>
    </row>
    <row r="69" spans="1:34" ht="15" customHeight="1" x14ac:dyDescent="0.25">
      <c r="A69" s="466">
        <v>13</v>
      </c>
      <c r="B69" s="489">
        <v>13</v>
      </c>
      <c r="C69" s="492" t="s">
        <v>202</v>
      </c>
      <c r="D69" s="48" t="s">
        <v>202</v>
      </c>
      <c r="E69" s="49" t="s">
        <v>34</v>
      </c>
      <c r="F69" s="239">
        <v>3</v>
      </c>
      <c r="G69" s="237">
        <v>3</v>
      </c>
      <c r="H69" s="237">
        <v>3</v>
      </c>
      <c r="I69" s="237">
        <v>3</v>
      </c>
      <c r="J69" s="262">
        <v>2</v>
      </c>
      <c r="K69" s="237">
        <v>3</v>
      </c>
      <c r="L69" s="237">
        <v>3</v>
      </c>
      <c r="M69" s="253">
        <v>4</v>
      </c>
      <c r="N69" s="253">
        <v>4</v>
      </c>
      <c r="O69" s="237">
        <v>4</v>
      </c>
      <c r="P69" s="262">
        <v>2</v>
      </c>
      <c r="Q69" s="253">
        <v>4</v>
      </c>
      <c r="R69" s="237">
        <v>4</v>
      </c>
      <c r="S69" s="253">
        <v>4</v>
      </c>
      <c r="T69" s="237">
        <v>3</v>
      </c>
      <c r="U69" s="237">
        <v>3</v>
      </c>
      <c r="V69" s="237">
        <v>4</v>
      </c>
      <c r="W69" s="238">
        <v>3</v>
      </c>
      <c r="X69" s="253">
        <v>4</v>
      </c>
      <c r="Y69" s="237">
        <v>3</v>
      </c>
      <c r="Z69" s="262">
        <v>2</v>
      </c>
      <c r="AA69" s="243"/>
      <c r="AB69" s="243"/>
      <c r="AC69" s="243"/>
      <c r="AD69" s="243"/>
      <c r="AE69" s="243"/>
      <c r="AF69" s="244"/>
      <c r="AG69" s="197">
        <v>68</v>
      </c>
      <c r="AH69" s="198">
        <v>68</v>
      </c>
    </row>
    <row r="70" spans="1:34" ht="15" customHeight="1" x14ac:dyDescent="0.25">
      <c r="A70" s="467"/>
      <c r="B70" s="490"/>
      <c r="C70" s="493"/>
      <c r="D70" s="50" t="s">
        <v>202</v>
      </c>
      <c r="E70" s="51" t="s">
        <v>35</v>
      </c>
      <c r="F70" s="240">
        <v>3</v>
      </c>
      <c r="G70" s="241">
        <v>3</v>
      </c>
      <c r="H70" s="252">
        <v>2</v>
      </c>
      <c r="I70" s="241">
        <v>3</v>
      </c>
      <c r="J70" s="241">
        <v>3</v>
      </c>
      <c r="K70" s="241">
        <v>3</v>
      </c>
      <c r="L70" s="241">
        <v>3</v>
      </c>
      <c r="M70" s="241">
        <v>3</v>
      </c>
      <c r="N70" s="241">
        <v>3</v>
      </c>
      <c r="O70" s="252">
        <v>3</v>
      </c>
      <c r="P70" s="241">
        <v>3</v>
      </c>
      <c r="Q70" s="241">
        <v>3</v>
      </c>
      <c r="R70" s="254">
        <v>5</v>
      </c>
      <c r="S70" s="241">
        <v>3</v>
      </c>
      <c r="T70" s="241">
        <v>3</v>
      </c>
      <c r="U70" s="241">
        <v>3</v>
      </c>
      <c r="V70" s="241">
        <v>4</v>
      </c>
      <c r="W70" s="255">
        <v>4</v>
      </c>
      <c r="X70" s="254">
        <v>4</v>
      </c>
      <c r="Y70" s="241">
        <v>3</v>
      </c>
      <c r="Z70" s="241">
        <v>3</v>
      </c>
      <c r="AA70" s="245"/>
      <c r="AB70" s="245"/>
      <c r="AC70" s="245"/>
      <c r="AD70" s="245"/>
      <c r="AE70" s="245"/>
      <c r="AF70" s="246"/>
      <c r="AG70" s="179">
        <v>67</v>
      </c>
      <c r="AH70" s="199">
        <v>135</v>
      </c>
    </row>
    <row r="71" spans="1:34" ht="15" customHeight="1" x14ac:dyDescent="0.25">
      <c r="A71" s="467"/>
      <c r="B71" s="490"/>
      <c r="C71" s="493"/>
      <c r="D71" s="50" t="s">
        <v>202</v>
      </c>
      <c r="E71" s="51" t="s">
        <v>36</v>
      </c>
      <c r="F71" s="240">
        <v>3</v>
      </c>
      <c r="G71" s="241">
        <v>3</v>
      </c>
      <c r="H71" s="241">
        <v>3</v>
      </c>
      <c r="I71" s="241">
        <v>3</v>
      </c>
      <c r="J71" s="241">
        <v>3</v>
      </c>
      <c r="K71" s="241">
        <v>3</v>
      </c>
      <c r="L71" s="241">
        <v>3</v>
      </c>
      <c r="M71" s="245"/>
      <c r="N71" s="245"/>
      <c r="O71" s="245"/>
      <c r="P71" s="254">
        <v>4</v>
      </c>
      <c r="Q71" s="241">
        <v>3</v>
      </c>
      <c r="R71" s="241">
        <v>4</v>
      </c>
      <c r="S71" s="241">
        <v>3</v>
      </c>
      <c r="T71" s="254">
        <v>4</v>
      </c>
      <c r="U71" s="254">
        <v>4</v>
      </c>
      <c r="V71" s="252">
        <v>3</v>
      </c>
      <c r="W71" s="242">
        <v>3</v>
      </c>
      <c r="X71" s="254">
        <v>4</v>
      </c>
      <c r="Y71" s="241">
        <v>3</v>
      </c>
      <c r="Z71" s="252">
        <v>2</v>
      </c>
      <c r="AA71" s="245"/>
      <c r="AB71" s="245"/>
      <c r="AC71" s="245"/>
      <c r="AD71" s="245"/>
      <c r="AE71" s="245"/>
      <c r="AF71" s="246"/>
      <c r="AG71" s="179">
        <v>58</v>
      </c>
      <c r="AH71" s="199">
        <v>193</v>
      </c>
    </row>
    <row r="72" spans="1:34" ht="15.75" customHeight="1" x14ac:dyDescent="0.25">
      <c r="A72" s="467"/>
      <c r="B72" s="490"/>
      <c r="C72" s="493"/>
      <c r="D72" s="50" t="s">
        <v>202</v>
      </c>
      <c r="E72" s="51" t="s">
        <v>37</v>
      </c>
      <c r="F72" s="261">
        <v>2</v>
      </c>
      <c r="G72" s="241">
        <v>3</v>
      </c>
      <c r="H72" s="245"/>
      <c r="I72" s="252">
        <v>2</v>
      </c>
      <c r="J72" s="245"/>
      <c r="K72" s="245"/>
      <c r="L72" s="245"/>
      <c r="M72" s="241">
        <v>3</v>
      </c>
      <c r="N72" s="254">
        <v>4</v>
      </c>
      <c r="O72" s="241">
        <v>4</v>
      </c>
      <c r="P72" s="245"/>
      <c r="Q72" s="241">
        <v>3</v>
      </c>
      <c r="R72" s="254">
        <v>5</v>
      </c>
      <c r="S72" s="245"/>
      <c r="T72" s="245"/>
      <c r="U72" s="245"/>
      <c r="V72" s="245"/>
      <c r="W72" s="266"/>
      <c r="X72" s="245"/>
      <c r="Y72" s="245"/>
      <c r="Z72" s="241">
        <v>3</v>
      </c>
      <c r="AA72" s="245"/>
      <c r="AB72" s="245"/>
      <c r="AC72" s="245"/>
      <c r="AD72" s="245"/>
      <c r="AE72" s="245"/>
      <c r="AF72" s="246"/>
      <c r="AG72" s="179">
        <v>29</v>
      </c>
      <c r="AH72" s="199">
        <v>222</v>
      </c>
    </row>
    <row r="73" spans="1:34" ht="15.75" customHeight="1" thickBot="1" x14ac:dyDescent="0.3">
      <c r="A73" s="468"/>
      <c r="B73" s="491"/>
      <c r="C73" s="494"/>
      <c r="D73" s="52" t="s">
        <v>202</v>
      </c>
      <c r="E73" s="53" t="s">
        <v>38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188">
        <v>0</v>
      </c>
      <c r="AH73" s="200">
        <v>222</v>
      </c>
    </row>
    <row r="74" spans="1:34" ht="15" customHeight="1" x14ac:dyDescent="0.25">
      <c r="A74" s="466">
        <v>14</v>
      </c>
      <c r="B74" s="489">
        <v>14</v>
      </c>
      <c r="C74" s="492" t="s">
        <v>204</v>
      </c>
      <c r="D74" s="48" t="s">
        <v>204</v>
      </c>
      <c r="E74" s="49" t="s">
        <v>34</v>
      </c>
      <c r="F74" s="270">
        <v>2</v>
      </c>
      <c r="G74" s="237">
        <v>3</v>
      </c>
      <c r="H74" s="237">
        <v>3</v>
      </c>
      <c r="I74" s="237">
        <v>3</v>
      </c>
      <c r="J74" s="237">
        <v>3</v>
      </c>
      <c r="K74" s="237">
        <v>3</v>
      </c>
      <c r="L74" s="237">
        <v>3</v>
      </c>
      <c r="M74" s="237">
        <v>3</v>
      </c>
      <c r="N74" s="237">
        <v>3</v>
      </c>
      <c r="O74" s="237">
        <v>4</v>
      </c>
      <c r="P74" s="237">
        <v>3</v>
      </c>
      <c r="Q74" s="262">
        <v>2</v>
      </c>
      <c r="R74" s="262">
        <v>3</v>
      </c>
      <c r="S74" s="237">
        <v>3</v>
      </c>
      <c r="T74" s="237">
        <v>3</v>
      </c>
      <c r="U74" s="237">
        <v>3</v>
      </c>
      <c r="V74" s="237">
        <v>4</v>
      </c>
      <c r="W74" s="238">
        <v>3</v>
      </c>
      <c r="X74" s="257">
        <v>5</v>
      </c>
      <c r="Y74" s="237">
        <v>3</v>
      </c>
      <c r="Z74" s="262">
        <v>2</v>
      </c>
      <c r="AA74" s="243"/>
      <c r="AB74" s="243"/>
      <c r="AC74" s="243"/>
      <c r="AD74" s="243"/>
      <c r="AE74" s="243"/>
      <c r="AF74" s="244"/>
      <c r="AG74" s="197">
        <v>64</v>
      </c>
      <c r="AH74" s="198">
        <v>64</v>
      </c>
    </row>
    <row r="75" spans="1:34" ht="15" customHeight="1" x14ac:dyDescent="0.25">
      <c r="A75" s="467"/>
      <c r="B75" s="490"/>
      <c r="C75" s="493"/>
      <c r="D75" s="50" t="s">
        <v>204</v>
      </c>
      <c r="E75" s="51" t="s">
        <v>35</v>
      </c>
      <c r="F75" s="263">
        <v>4</v>
      </c>
      <c r="G75" s="241">
        <v>3</v>
      </c>
      <c r="H75" s="241">
        <v>3</v>
      </c>
      <c r="I75" s="254">
        <v>4</v>
      </c>
      <c r="J75" s="241">
        <v>3</v>
      </c>
      <c r="K75" s="241">
        <v>3</v>
      </c>
      <c r="L75" s="259">
        <v>6</v>
      </c>
      <c r="M75" s="241">
        <v>3</v>
      </c>
      <c r="N75" s="241">
        <v>3</v>
      </c>
      <c r="O75" s="254">
        <v>5</v>
      </c>
      <c r="P75" s="254">
        <v>4</v>
      </c>
      <c r="Q75" s="254">
        <v>4</v>
      </c>
      <c r="R75" s="241">
        <v>4</v>
      </c>
      <c r="S75" s="252">
        <v>2</v>
      </c>
      <c r="T75" s="241">
        <v>3</v>
      </c>
      <c r="U75" s="241">
        <v>3</v>
      </c>
      <c r="V75" s="241">
        <v>4</v>
      </c>
      <c r="W75" s="242">
        <v>3</v>
      </c>
      <c r="X75" s="254">
        <v>4</v>
      </c>
      <c r="Y75" s="241">
        <v>3</v>
      </c>
      <c r="Z75" s="254">
        <v>4</v>
      </c>
      <c r="AA75" s="245"/>
      <c r="AB75" s="245"/>
      <c r="AC75" s="245"/>
      <c r="AD75" s="245"/>
      <c r="AE75" s="245"/>
      <c r="AF75" s="246"/>
      <c r="AG75" s="179">
        <v>75</v>
      </c>
      <c r="AH75" s="199">
        <v>139</v>
      </c>
    </row>
    <row r="76" spans="1:34" ht="15" customHeight="1" x14ac:dyDescent="0.25">
      <c r="A76" s="467"/>
      <c r="B76" s="490"/>
      <c r="C76" s="493"/>
      <c r="D76" s="50" t="s">
        <v>204</v>
      </c>
      <c r="E76" s="51" t="s">
        <v>36</v>
      </c>
      <c r="F76" s="240">
        <v>3</v>
      </c>
      <c r="G76" s="241">
        <v>3</v>
      </c>
      <c r="H76" s="252">
        <v>2</v>
      </c>
      <c r="I76" s="241">
        <v>3</v>
      </c>
      <c r="J76" s="252">
        <v>2</v>
      </c>
      <c r="K76" s="254">
        <v>4</v>
      </c>
      <c r="L76" s="241">
        <v>3</v>
      </c>
      <c r="M76" s="245"/>
      <c r="N76" s="245"/>
      <c r="O76" s="245"/>
      <c r="P76" s="241">
        <v>3</v>
      </c>
      <c r="Q76" s="254">
        <v>4</v>
      </c>
      <c r="R76" s="241">
        <v>4</v>
      </c>
      <c r="S76" s="252">
        <v>2</v>
      </c>
      <c r="T76" s="254">
        <v>4</v>
      </c>
      <c r="U76" s="254">
        <v>4</v>
      </c>
      <c r="V76" s="241">
        <v>4</v>
      </c>
      <c r="W76" s="242">
        <v>3</v>
      </c>
      <c r="X76" s="241">
        <v>3</v>
      </c>
      <c r="Y76" s="241">
        <v>3</v>
      </c>
      <c r="Z76" s="252">
        <v>2</v>
      </c>
      <c r="AA76" s="245"/>
      <c r="AB76" s="245"/>
      <c r="AC76" s="245"/>
      <c r="AD76" s="245"/>
      <c r="AE76" s="245"/>
      <c r="AF76" s="246"/>
      <c r="AG76" s="179">
        <v>56</v>
      </c>
      <c r="AH76" s="199">
        <v>195</v>
      </c>
    </row>
    <row r="77" spans="1:34" ht="15.75" customHeight="1" x14ac:dyDescent="0.25">
      <c r="A77" s="467"/>
      <c r="B77" s="490"/>
      <c r="C77" s="493"/>
      <c r="D77" s="50" t="s">
        <v>204</v>
      </c>
      <c r="E77" s="51" t="s">
        <v>37</v>
      </c>
      <c r="F77" s="240">
        <v>3</v>
      </c>
      <c r="G77" s="241">
        <v>3</v>
      </c>
      <c r="H77" s="245"/>
      <c r="I77" s="241">
        <v>3</v>
      </c>
      <c r="J77" s="245"/>
      <c r="K77" s="245"/>
      <c r="L77" s="245"/>
      <c r="M77" s="241">
        <v>3</v>
      </c>
      <c r="N77" s="241">
        <v>3</v>
      </c>
      <c r="O77" s="252">
        <v>3</v>
      </c>
      <c r="P77" s="245"/>
      <c r="Q77" s="254">
        <v>4</v>
      </c>
      <c r="R77" s="241">
        <v>4</v>
      </c>
      <c r="S77" s="245"/>
      <c r="T77" s="245"/>
      <c r="U77" s="245"/>
      <c r="V77" s="245"/>
      <c r="W77" s="266"/>
      <c r="X77" s="245"/>
      <c r="Y77" s="245"/>
      <c r="Z77" s="252">
        <v>2</v>
      </c>
      <c r="AA77" s="245"/>
      <c r="AB77" s="245"/>
      <c r="AC77" s="245"/>
      <c r="AD77" s="245"/>
      <c r="AE77" s="245"/>
      <c r="AF77" s="246"/>
      <c r="AG77" s="179">
        <v>28</v>
      </c>
      <c r="AH77" s="199">
        <v>223</v>
      </c>
    </row>
    <row r="78" spans="1:34" ht="15.75" customHeight="1" thickBot="1" x14ac:dyDescent="0.3">
      <c r="A78" s="468"/>
      <c r="B78" s="491"/>
      <c r="C78" s="494"/>
      <c r="D78" s="52" t="s">
        <v>204</v>
      </c>
      <c r="E78" s="53" t="s">
        <v>38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188">
        <v>0</v>
      </c>
      <c r="AH78" s="200">
        <v>223</v>
      </c>
    </row>
    <row r="79" spans="1:34" ht="15" customHeight="1" x14ac:dyDescent="0.25">
      <c r="A79" s="466">
        <v>15</v>
      </c>
      <c r="B79" s="489">
        <v>15</v>
      </c>
      <c r="C79" s="492" t="s">
        <v>6</v>
      </c>
      <c r="D79" s="48" t="s">
        <v>6</v>
      </c>
      <c r="E79" s="49" t="s">
        <v>34</v>
      </c>
      <c r="F79" s="239">
        <v>3</v>
      </c>
      <c r="G79" s="237">
        <v>3</v>
      </c>
      <c r="H79" s="262">
        <v>2</v>
      </c>
      <c r="I79" s="253">
        <v>4</v>
      </c>
      <c r="J79" s="237">
        <v>3</v>
      </c>
      <c r="K79" s="257">
        <v>5</v>
      </c>
      <c r="L79" s="237">
        <v>3</v>
      </c>
      <c r="M79" s="237">
        <v>3</v>
      </c>
      <c r="N79" s="253">
        <v>4</v>
      </c>
      <c r="O79" s="253">
        <v>5</v>
      </c>
      <c r="P79" s="237">
        <v>3</v>
      </c>
      <c r="Q79" s="253">
        <v>4</v>
      </c>
      <c r="R79" s="237">
        <v>4</v>
      </c>
      <c r="S79" s="237">
        <v>3</v>
      </c>
      <c r="T79" s="237">
        <v>3</v>
      </c>
      <c r="U79" s="237">
        <v>3</v>
      </c>
      <c r="V79" s="237">
        <v>4</v>
      </c>
      <c r="W79" s="258">
        <v>5</v>
      </c>
      <c r="X79" s="253">
        <v>4</v>
      </c>
      <c r="Y79" s="237">
        <v>3</v>
      </c>
      <c r="Z79" s="262">
        <v>2</v>
      </c>
      <c r="AA79" s="243"/>
      <c r="AB79" s="243"/>
      <c r="AC79" s="243"/>
      <c r="AD79" s="243"/>
      <c r="AE79" s="243"/>
      <c r="AF79" s="244"/>
      <c r="AG79" s="197">
        <v>73</v>
      </c>
      <c r="AH79" s="198">
        <v>73</v>
      </c>
    </row>
    <row r="80" spans="1:34" ht="15" customHeight="1" x14ac:dyDescent="0.25">
      <c r="A80" s="467"/>
      <c r="B80" s="490"/>
      <c r="C80" s="493"/>
      <c r="D80" s="50" t="s">
        <v>6</v>
      </c>
      <c r="E80" s="51" t="s">
        <v>35</v>
      </c>
      <c r="F80" s="263">
        <v>4</v>
      </c>
      <c r="G80" s="241">
        <v>3</v>
      </c>
      <c r="H80" s="252">
        <v>2</v>
      </c>
      <c r="I80" s="241">
        <v>3</v>
      </c>
      <c r="J80" s="241">
        <v>3</v>
      </c>
      <c r="K80" s="254">
        <v>4</v>
      </c>
      <c r="L80" s="241">
        <v>3</v>
      </c>
      <c r="M80" s="241">
        <v>3</v>
      </c>
      <c r="N80" s="241">
        <v>3</v>
      </c>
      <c r="O80" s="254">
        <v>5</v>
      </c>
      <c r="P80" s="241">
        <v>3</v>
      </c>
      <c r="Q80" s="254">
        <v>4</v>
      </c>
      <c r="R80" s="241">
        <v>4</v>
      </c>
      <c r="S80" s="254">
        <v>4</v>
      </c>
      <c r="T80" s="241">
        <v>3</v>
      </c>
      <c r="U80" s="241">
        <v>3</v>
      </c>
      <c r="V80" s="241">
        <v>4</v>
      </c>
      <c r="W80" s="242">
        <v>3</v>
      </c>
      <c r="X80" s="254">
        <v>4</v>
      </c>
      <c r="Y80" s="254">
        <v>4</v>
      </c>
      <c r="Z80" s="241">
        <v>3</v>
      </c>
      <c r="AA80" s="245"/>
      <c r="AB80" s="245"/>
      <c r="AC80" s="245"/>
      <c r="AD80" s="245"/>
      <c r="AE80" s="245"/>
      <c r="AF80" s="246"/>
      <c r="AG80" s="179">
        <v>72</v>
      </c>
      <c r="AH80" s="199">
        <v>145</v>
      </c>
    </row>
    <row r="81" spans="1:34" ht="15" customHeight="1" x14ac:dyDescent="0.25">
      <c r="A81" s="467"/>
      <c r="B81" s="490"/>
      <c r="C81" s="493"/>
      <c r="D81" s="50" t="s">
        <v>6</v>
      </c>
      <c r="E81" s="51" t="s">
        <v>36</v>
      </c>
      <c r="F81" s="240">
        <v>3</v>
      </c>
      <c r="G81" s="241">
        <v>3</v>
      </c>
      <c r="H81" s="252">
        <v>2</v>
      </c>
      <c r="I81" s="241">
        <v>3</v>
      </c>
      <c r="J81" s="252">
        <v>2</v>
      </c>
      <c r="K81" s="254">
        <v>4</v>
      </c>
      <c r="L81" s="241">
        <v>3</v>
      </c>
      <c r="M81" s="245"/>
      <c r="N81" s="245"/>
      <c r="O81" s="245"/>
      <c r="P81" s="241">
        <v>3</v>
      </c>
      <c r="Q81" s="254">
        <v>4</v>
      </c>
      <c r="R81" s="241">
        <v>4</v>
      </c>
      <c r="S81" s="241">
        <v>3</v>
      </c>
      <c r="T81" s="252">
        <v>2</v>
      </c>
      <c r="U81" s="254">
        <v>4</v>
      </c>
      <c r="V81" s="241">
        <v>4</v>
      </c>
      <c r="W81" s="242">
        <v>3</v>
      </c>
      <c r="X81" s="254">
        <v>4</v>
      </c>
      <c r="Y81" s="252">
        <v>2</v>
      </c>
      <c r="Z81" s="252">
        <v>2</v>
      </c>
      <c r="AA81" s="245"/>
      <c r="AB81" s="245"/>
      <c r="AC81" s="245"/>
      <c r="AD81" s="245"/>
      <c r="AE81" s="245"/>
      <c r="AF81" s="246"/>
      <c r="AG81" s="179">
        <v>55</v>
      </c>
      <c r="AH81" s="199">
        <v>200</v>
      </c>
    </row>
    <row r="82" spans="1:34" ht="15.75" customHeight="1" x14ac:dyDescent="0.25">
      <c r="A82" s="467"/>
      <c r="B82" s="490"/>
      <c r="C82" s="493"/>
      <c r="D82" s="50" t="s">
        <v>6</v>
      </c>
      <c r="E82" s="51" t="s">
        <v>37</v>
      </c>
      <c r="F82" s="240">
        <v>3</v>
      </c>
      <c r="G82" s="241">
        <v>3</v>
      </c>
      <c r="H82" s="245"/>
      <c r="I82" s="241">
        <v>3</v>
      </c>
      <c r="J82" s="245"/>
      <c r="K82" s="245"/>
      <c r="L82" s="245"/>
      <c r="M82" s="241">
        <v>3</v>
      </c>
      <c r="N82" s="241">
        <v>3</v>
      </c>
      <c r="O82" s="241">
        <v>4</v>
      </c>
      <c r="P82" s="245"/>
      <c r="Q82" s="241">
        <v>3</v>
      </c>
      <c r="R82" s="241">
        <v>4</v>
      </c>
      <c r="S82" s="245"/>
      <c r="T82" s="245"/>
      <c r="U82" s="245"/>
      <c r="V82" s="245"/>
      <c r="W82" s="266"/>
      <c r="X82" s="245"/>
      <c r="Y82" s="245"/>
      <c r="Z82" s="241">
        <v>3</v>
      </c>
      <c r="AA82" s="245"/>
      <c r="AB82" s="245"/>
      <c r="AC82" s="245"/>
      <c r="AD82" s="245"/>
      <c r="AE82" s="245"/>
      <c r="AF82" s="246"/>
      <c r="AG82" s="179">
        <v>29</v>
      </c>
      <c r="AH82" s="199">
        <v>229</v>
      </c>
    </row>
    <row r="83" spans="1:34" ht="15.75" customHeight="1" thickBot="1" x14ac:dyDescent="0.3">
      <c r="A83" s="468"/>
      <c r="B83" s="491"/>
      <c r="C83" s="494"/>
      <c r="D83" s="52" t="s">
        <v>6</v>
      </c>
      <c r="E83" s="53" t="s">
        <v>38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188">
        <v>0</v>
      </c>
      <c r="AH83" s="200">
        <v>229</v>
      </c>
    </row>
    <row r="84" spans="1:34" ht="15" customHeight="1" x14ac:dyDescent="0.25">
      <c r="A84" s="466">
        <v>16</v>
      </c>
      <c r="B84" s="489">
        <v>15</v>
      </c>
      <c r="C84" s="492" t="s">
        <v>11</v>
      </c>
      <c r="D84" s="48" t="s">
        <v>11</v>
      </c>
      <c r="E84" s="49" t="s">
        <v>34</v>
      </c>
      <c r="F84" s="239">
        <v>3</v>
      </c>
      <c r="G84" s="262">
        <v>2</v>
      </c>
      <c r="H84" s="237">
        <v>3</v>
      </c>
      <c r="I84" s="237">
        <v>3</v>
      </c>
      <c r="J84" s="237">
        <v>3</v>
      </c>
      <c r="K84" s="257">
        <v>5</v>
      </c>
      <c r="L84" s="237">
        <v>3</v>
      </c>
      <c r="M84" s="237">
        <v>3</v>
      </c>
      <c r="N84" s="253">
        <v>4</v>
      </c>
      <c r="O84" s="237">
        <v>4</v>
      </c>
      <c r="P84" s="253">
        <v>4</v>
      </c>
      <c r="Q84" s="253">
        <v>4</v>
      </c>
      <c r="R84" s="237">
        <v>4</v>
      </c>
      <c r="S84" s="253">
        <v>4</v>
      </c>
      <c r="T84" s="237">
        <v>3</v>
      </c>
      <c r="U84" s="237">
        <v>3</v>
      </c>
      <c r="V84" s="253">
        <v>5</v>
      </c>
      <c r="W84" s="238">
        <v>3</v>
      </c>
      <c r="X84" s="253">
        <v>4</v>
      </c>
      <c r="Y84" s="237">
        <v>3</v>
      </c>
      <c r="Z84" s="262">
        <v>2</v>
      </c>
      <c r="AA84" s="243"/>
      <c r="AB84" s="243"/>
      <c r="AC84" s="243"/>
      <c r="AD84" s="243"/>
      <c r="AE84" s="243"/>
      <c r="AF84" s="244"/>
      <c r="AG84" s="197">
        <v>72</v>
      </c>
      <c r="AH84" s="198">
        <v>72</v>
      </c>
    </row>
    <row r="85" spans="1:34" ht="15" customHeight="1" x14ac:dyDescent="0.25">
      <c r="A85" s="467"/>
      <c r="B85" s="490"/>
      <c r="C85" s="493"/>
      <c r="D85" s="50" t="s">
        <v>11</v>
      </c>
      <c r="E85" s="51" t="s">
        <v>35</v>
      </c>
      <c r="F85" s="240">
        <v>3</v>
      </c>
      <c r="G85" s="241">
        <v>3</v>
      </c>
      <c r="H85" s="252">
        <v>2</v>
      </c>
      <c r="I85" s="241">
        <v>3</v>
      </c>
      <c r="J85" s="241">
        <v>3</v>
      </c>
      <c r="K85" s="259">
        <v>6</v>
      </c>
      <c r="L85" s="241">
        <v>3</v>
      </c>
      <c r="M85" s="241">
        <v>3</v>
      </c>
      <c r="N85" s="252">
        <v>2</v>
      </c>
      <c r="O85" s="254">
        <v>5</v>
      </c>
      <c r="P85" s="241">
        <v>3</v>
      </c>
      <c r="Q85" s="241">
        <v>3</v>
      </c>
      <c r="R85" s="241">
        <v>4</v>
      </c>
      <c r="S85" s="241">
        <v>3</v>
      </c>
      <c r="T85" s="241">
        <v>3</v>
      </c>
      <c r="U85" s="241">
        <v>3</v>
      </c>
      <c r="V85" s="241">
        <v>4</v>
      </c>
      <c r="W85" s="242">
        <v>3</v>
      </c>
      <c r="X85" s="241">
        <v>3</v>
      </c>
      <c r="Y85" s="241">
        <v>3</v>
      </c>
      <c r="Z85" s="254">
        <v>4</v>
      </c>
      <c r="AA85" s="245"/>
      <c r="AB85" s="245"/>
      <c r="AC85" s="245"/>
      <c r="AD85" s="245"/>
      <c r="AE85" s="245"/>
      <c r="AF85" s="246"/>
      <c r="AG85" s="179">
        <v>69</v>
      </c>
      <c r="AH85" s="199">
        <v>141</v>
      </c>
    </row>
    <row r="86" spans="1:34" ht="15" customHeight="1" x14ac:dyDescent="0.25">
      <c r="A86" s="467"/>
      <c r="B86" s="490"/>
      <c r="C86" s="493"/>
      <c r="D86" s="50" t="s">
        <v>11</v>
      </c>
      <c r="E86" s="51" t="s">
        <v>36</v>
      </c>
      <c r="F86" s="240">
        <v>3</v>
      </c>
      <c r="G86" s="241">
        <v>3</v>
      </c>
      <c r="H86" s="241">
        <v>3</v>
      </c>
      <c r="I86" s="241">
        <v>3</v>
      </c>
      <c r="J86" s="241">
        <v>3</v>
      </c>
      <c r="K86" s="259">
        <v>5</v>
      </c>
      <c r="L86" s="252">
        <v>2</v>
      </c>
      <c r="M86" s="245"/>
      <c r="N86" s="245"/>
      <c r="O86" s="245"/>
      <c r="P86" s="241">
        <v>3</v>
      </c>
      <c r="Q86" s="241">
        <v>3</v>
      </c>
      <c r="R86" s="241">
        <v>4</v>
      </c>
      <c r="S86" s="259">
        <v>6</v>
      </c>
      <c r="T86" s="254">
        <v>4</v>
      </c>
      <c r="U86" s="241">
        <v>3</v>
      </c>
      <c r="V86" s="241">
        <v>4</v>
      </c>
      <c r="W86" s="242">
        <v>3</v>
      </c>
      <c r="X86" s="241">
        <v>3</v>
      </c>
      <c r="Y86" s="252">
        <v>2</v>
      </c>
      <c r="Z86" s="252">
        <v>2</v>
      </c>
      <c r="AA86" s="245"/>
      <c r="AB86" s="245"/>
      <c r="AC86" s="245"/>
      <c r="AD86" s="245"/>
      <c r="AE86" s="245"/>
      <c r="AF86" s="246"/>
      <c r="AG86" s="179">
        <v>59</v>
      </c>
      <c r="AH86" s="199">
        <v>200</v>
      </c>
    </row>
    <row r="87" spans="1:34" ht="15.75" customHeight="1" x14ac:dyDescent="0.25">
      <c r="A87" s="467"/>
      <c r="B87" s="490"/>
      <c r="C87" s="493"/>
      <c r="D87" s="50" t="s">
        <v>11</v>
      </c>
      <c r="E87" s="51" t="s">
        <v>37</v>
      </c>
      <c r="F87" s="240">
        <v>3</v>
      </c>
      <c r="G87" s="241">
        <v>3</v>
      </c>
      <c r="H87" s="245"/>
      <c r="I87" s="241">
        <v>3</v>
      </c>
      <c r="J87" s="245"/>
      <c r="K87" s="245"/>
      <c r="L87" s="245"/>
      <c r="M87" s="241">
        <v>3</v>
      </c>
      <c r="N87" s="241">
        <v>3</v>
      </c>
      <c r="O87" s="241">
        <v>4</v>
      </c>
      <c r="P87" s="245"/>
      <c r="Q87" s="241">
        <v>3</v>
      </c>
      <c r="R87" s="241">
        <v>4</v>
      </c>
      <c r="S87" s="245"/>
      <c r="T87" s="245"/>
      <c r="U87" s="245"/>
      <c r="V87" s="245"/>
      <c r="W87" s="266"/>
      <c r="X87" s="245"/>
      <c r="Y87" s="245"/>
      <c r="Z87" s="241">
        <v>3</v>
      </c>
      <c r="AA87" s="245"/>
      <c r="AB87" s="245"/>
      <c r="AC87" s="245"/>
      <c r="AD87" s="245"/>
      <c r="AE87" s="245"/>
      <c r="AF87" s="246"/>
      <c r="AG87" s="179">
        <v>29</v>
      </c>
      <c r="AH87" s="199">
        <v>229</v>
      </c>
    </row>
    <row r="88" spans="1:34" ht="15.75" customHeight="1" thickBot="1" x14ac:dyDescent="0.3">
      <c r="A88" s="468"/>
      <c r="B88" s="491"/>
      <c r="C88" s="494"/>
      <c r="D88" s="52" t="s">
        <v>11</v>
      </c>
      <c r="E88" s="53" t="s">
        <v>38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188">
        <v>0</v>
      </c>
      <c r="AH88" s="200">
        <v>229</v>
      </c>
    </row>
    <row r="89" spans="1:34" ht="15" customHeight="1" x14ac:dyDescent="0.25">
      <c r="A89" s="466">
        <v>17</v>
      </c>
      <c r="B89" s="489">
        <v>17</v>
      </c>
      <c r="C89" s="492" t="s">
        <v>656</v>
      </c>
      <c r="D89" s="48" t="s">
        <v>656</v>
      </c>
      <c r="E89" s="49" t="s">
        <v>34</v>
      </c>
      <c r="F89" s="270">
        <v>2</v>
      </c>
      <c r="G89" s="237">
        <v>3</v>
      </c>
      <c r="H89" s="237">
        <v>3</v>
      </c>
      <c r="I89" s="253">
        <v>4</v>
      </c>
      <c r="J89" s="237">
        <v>3</v>
      </c>
      <c r="K89" s="237">
        <v>3</v>
      </c>
      <c r="L89" s="237">
        <v>3</v>
      </c>
      <c r="M89" s="237">
        <v>3</v>
      </c>
      <c r="N89" s="237">
        <v>3</v>
      </c>
      <c r="O89" s="257">
        <v>6</v>
      </c>
      <c r="P89" s="253">
        <v>4</v>
      </c>
      <c r="Q89" s="237">
        <v>3</v>
      </c>
      <c r="R89" s="237">
        <v>4</v>
      </c>
      <c r="S89" s="253">
        <v>4</v>
      </c>
      <c r="T89" s="253">
        <v>4</v>
      </c>
      <c r="U89" s="237">
        <v>3</v>
      </c>
      <c r="V89" s="237">
        <v>4</v>
      </c>
      <c r="W89" s="265">
        <v>4</v>
      </c>
      <c r="X89" s="237">
        <v>3</v>
      </c>
      <c r="Y89" s="237">
        <v>3</v>
      </c>
      <c r="Z89" s="253">
        <v>4</v>
      </c>
      <c r="AA89" s="243"/>
      <c r="AB89" s="243"/>
      <c r="AC89" s="243"/>
      <c r="AD89" s="243"/>
      <c r="AE89" s="243"/>
      <c r="AF89" s="244"/>
      <c r="AG89" s="197">
        <v>73</v>
      </c>
      <c r="AH89" s="198">
        <v>73</v>
      </c>
    </row>
    <row r="90" spans="1:34" ht="15" customHeight="1" x14ac:dyDescent="0.25">
      <c r="A90" s="467"/>
      <c r="B90" s="490"/>
      <c r="C90" s="493"/>
      <c r="D90" s="50" t="s">
        <v>656</v>
      </c>
      <c r="E90" s="51" t="s">
        <v>35</v>
      </c>
      <c r="F90" s="240">
        <v>3</v>
      </c>
      <c r="G90" s="241">
        <v>3</v>
      </c>
      <c r="H90" s="252">
        <v>2</v>
      </c>
      <c r="I90" s="254">
        <v>4</v>
      </c>
      <c r="J90" s="241">
        <v>3</v>
      </c>
      <c r="K90" s="241">
        <v>3</v>
      </c>
      <c r="L90" s="241">
        <v>3</v>
      </c>
      <c r="M90" s="241">
        <v>3</v>
      </c>
      <c r="N90" s="241">
        <v>3</v>
      </c>
      <c r="O90" s="241">
        <v>4</v>
      </c>
      <c r="P90" s="254">
        <v>4</v>
      </c>
      <c r="Q90" s="254">
        <v>4</v>
      </c>
      <c r="R90" s="259">
        <v>6</v>
      </c>
      <c r="S90" s="241">
        <v>3</v>
      </c>
      <c r="T90" s="241">
        <v>3</v>
      </c>
      <c r="U90" s="252">
        <v>2</v>
      </c>
      <c r="V90" s="252">
        <v>3</v>
      </c>
      <c r="W90" s="255">
        <v>4</v>
      </c>
      <c r="X90" s="241">
        <v>3</v>
      </c>
      <c r="Y90" s="241">
        <v>3</v>
      </c>
      <c r="Z90" s="259">
        <v>5</v>
      </c>
      <c r="AA90" s="245"/>
      <c r="AB90" s="245"/>
      <c r="AC90" s="245"/>
      <c r="AD90" s="245"/>
      <c r="AE90" s="245"/>
      <c r="AF90" s="246"/>
      <c r="AG90" s="179">
        <v>71</v>
      </c>
      <c r="AH90" s="199">
        <v>144</v>
      </c>
    </row>
    <row r="91" spans="1:34" ht="15" customHeight="1" x14ac:dyDescent="0.25">
      <c r="A91" s="467"/>
      <c r="B91" s="490"/>
      <c r="C91" s="493"/>
      <c r="D91" s="50" t="s">
        <v>656</v>
      </c>
      <c r="E91" s="51" t="s">
        <v>36</v>
      </c>
      <c r="F91" s="240">
        <v>3</v>
      </c>
      <c r="G91" s="241">
        <v>3</v>
      </c>
      <c r="H91" s="259">
        <v>5</v>
      </c>
      <c r="I91" s="241">
        <v>3</v>
      </c>
      <c r="J91" s="241">
        <v>3</v>
      </c>
      <c r="K91" s="241">
        <v>3</v>
      </c>
      <c r="L91" s="241">
        <v>3</v>
      </c>
      <c r="M91" s="245"/>
      <c r="N91" s="245"/>
      <c r="O91" s="245"/>
      <c r="P91" s="241">
        <v>3</v>
      </c>
      <c r="Q91" s="254">
        <v>4</v>
      </c>
      <c r="R91" s="241">
        <v>4</v>
      </c>
      <c r="S91" s="241">
        <v>3</v>
      </c>
      <c r="T91" s="241">
        <v>3</v>
      </c>
      <c r="U91" s="241">
        <v>3</v>
      </c>
      <c r="V91" s="241">
        <v>4</v>
      </c>
      <c r="W91" s="242">
        <v>3</v>
      </c>
      <c r="X91" s="241">
        <v>3</v>
      </c>
      <c r="Y91" s="252">
        <v>2</v>
      </c>
      <c r="Z91" s="252">
        <v>2</v>
      </c>
      <c r="AA91" s="245"/>
      <c r="AB91" s="245"/>
      <c r="AC91" s="245"/>
      <c r="AD91" s="245"/>
      <c r="AE91" s="245"/>
      <c r="AF91" s="246"/>
      <c r="AG91" s="179">
        <v>57</v>
      </c>
      <c r="AH91" s="199">
        <v>201</v>
      </c>
    </row>
    <row r="92" spans="1:34" ht="15.75" customHeight="1" x14ac:dyDescent="0.25">
      <c r="A92" s="467"/>
      <c r="B92" s="490"/>
      <c r="C92" s="493"/>
      <c r="D92" s="50" t="s">
        <v>656</v>
      </c>
      <c r="E92" s="51" t="s">
        <v>37</v>
      </c>
      <c r="F92" s="261">
        <v>2</v>
      </c>
      <c r="G92" s="241">
        <v>3</v>
      </c>
      <c r="H92" s="245"/>
      <c r="I92" s="241">
        <v>3</v>
      </c>
      <c r="J92" s="245"/>
      <c r="K92" s="245"/>
      <c r="L92" s="245"/>
      <c r="M92" s="241">
        <v>3</v>
      </c>
      <c r="N92" s="241">
        <v>3</v>
      </c>
      <c r="O92" s="241">
        <v>4</v>
      </c>
      <c r="P92" s="245"/>
      <c r="Q92" s="254">
        <v>4</v>
      </c>
      <c r="R92" s="254">
        <v>5</v>
      </c>
      <c r="S92" s="245"/>
      <c r="T92" s="245"/>
      <c r="U92" s="245"/>
      <c r="V92" s="245"/>
      <c r="W92" s="266"/>
      <c r="X92" s="245"/>
      <c r="Y92" s="245"/>
      <c r="Z92" s="252">
        <v>2</v>
      </c>
      <c r="AA92" s="245"/>
      <c r="AB92" s="245"/>
      <c r="AC92" s="245"/>
      <c r="AD92" s="245"/>
      <c r="AE92" s="245"/>
      <c r="AF92" s="246"/>
      <c r="AG92" s="179">
        <v>29</v>
      </c>
      <c r="AH92" s="199">
        <v>230</v>
      </c>
    </row>
    <row r="93" spans="1:34" ht="15.75" customHeight="1" thickBot="1" x14ac:dyDescent="0.3">
      <c r="A93" s="468"/>
      <c r="B93" s="491"/>
      <c r="C93" s="494"/>
      <c r="D93" s="52" t="s">
        <v>656</v>
      </c>
      <c r="E93" s="53" t="s">
        <v>38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188">
        <v>0</v>
      </c>
      <c r="AH93" s="200">
        <v>230</v>
      </c>
    </row>
    <row r="94" spans="1:34" ht="15" customHeight="1" x14ac:dyDescent="0.25">
      <c r="A94" s="466">
        <v>18</v>
      </c>
      <c r="B94" s="489">
        <v>18</v>
      </c>
      <c r="C94" s="492" t="s">
        <v>9</v>
      </c>
      <c r="D94" s="48" t="s">
        <v>9</v>
      </c>
      <c r="E94" s="49" t="s">
        <v>34</v>
      </c>
      <c r="F94" s="264">
        <v>4</v>
      </c>
      <c r="G94" s="237">
        <v>3</v>
      </c>
      <c r="H94" s="262">
        <v>2</v>
      </c>
      <c r="I94" s="237">
        <v>3</v>
      </c>
      <c r="J94" s="262">
        <v>2</v>
      </c>
      <c r="K94" s="237">
        <v>3</v>
      </c>
      <c r="L94" s="237">
        <v>3</v>
      </c>
      <c r="M94" s="253">
        <v>4</v>
      </c>
      <c r="N94" s="237">
        <v>3</v>
      </c>
      <c r="O94" s="262">
        <v>3</v>
      </c>
      <c r="P94" s="253">
        <v>4</v>
      </c>
      <c r="Q94" s="253">
        <v>4</v>
      </c>
      <c r="R94" s="253">
        <v>5</v>
      </c>
      <c r="S94" s="237">
        <v>3</v>
      </c>
      <c r="T94" s="253">
        <v>4</v>
      </c>
      <c r="U94" s="253">
        <v>4</v>
      </c>
      <c r="V94" s="237">
        <v>4</v>
      </c>
      <c r="W94" s="238">
        <v>3</v>
      </c>
      <c r="X94" s="262">
        <v>2</v>
      </c>
      <c r="Y94" s="237">
        <v>3</v>
      </c>
      <c r="Z94" s="262">
        <v>2</v>
      </c>
      <c r="AA94" s="243"/>
      <c r="AB94" s="243"/>
      <c r="AC94" s="243"/>
      <c r="AD94" s="243"/>
      <c r="AE94" s="243"/>
      <c r="AF94" s="244"/>
      <c r="AG94" s="197">
        <v>68</v>
      </c>
      <c r="AH94" s="198">
        <v>68</v>
      </c>
    </row>
    <row r="95" spans="1:34" ht="15" customHeight="1" x14ac:dyDescent="0.25">
      <c r="A95" s="467"/>
      <c r="B95" s="490"/>
      <c r="C95" s="493"/>
      <c r="D95" s="50" t="s">
        <v>9</v>
      </c>
      <c r="E95" s="51" t="s">
        <v>35</v>
      </c>
      <c r="F95" s="240">
        <v>3</v>
      </c>
      <c r="G95" s="241">
        <v>3</v>
      </c>
      <c r="H95" s="241">
        <v>3</v>
      </c>
      <c r="I95" s="241">
        <v>3</v>
      </c>
      <c r="J95" s="241">
        <v>3</v>
      </c>
      <c r="K95" s="241">
        <v>3</v>
      </c>
      <c r="L95" s="241">
        <v>3</v>
      </c>
      <c r="M95" s="241">
        <v>3</v>
      </c>
      <c r="N95" s="252">
        <v>2</v>
      </c>
      <c r="O95" s="241">
        <v>4</v>
      </c>
      <c r="P95" s="254">
        <v>4</v>
      </c>
      <c r="Q95" s="254">
        <v>4</v>
      </c>
      <c r="R95" s="254">
        <v>5</v>
      </c>
      <c r="S95" s="254">
        <v>4</v>
      </c>
      <c r="T95" s="241">
        <v>3</v>
      </c>
      <c r="U95" s="254">
        <v>4</v>
      </c>
      <c r="V95" s="241">
        <v>4</v>
      </c>
      <c r="W95" s="242">
        <v>3</v>
      </c>
      <c r="X95" s="259">
        <v>5</v>
      </c>
      <c r="Y95" s="252">
        <v>2</v>
      </c>
      <c r="Z95" s="254">
        <v>4</v>
      </c>
      <c r="AA95" s="245"/>
      <c r="AB95" s="245"/>
      <c r="AC95" s="245"/>
      <c r="AD95" s="245"/>
      <c r="AE95" s="245"/>
      <c r="AF95" s="246"/>
      <c r="AG95" s="179">
        <v>72</v>
      </c>
      <c r="AH95" s="199">
        <v>140</v>
      </c>
    </row>
    <row r="96" spans="1:34" ht="15" customHeight="1" x14ac:dyDescent="0.25">
      <c r="A96" s="467"/>
      <c r="B96" s="490"/>
      <c r="C96" s="493"/>
      <c r="D96" s="50" t="s">
        <v>9</v>
      </c>
      <c r="E96" s="51" t="s">
        <v>36</v>
      </c>
      <c r="F96" s="240">
        <v>3</v>
      </c>
      <c r="G96" s="252">
        <v>2</v>
      </c>
      <c r="H96" s="252">
        <v>2</v>
      </c>
      <c r="I96" s="241">
        <v>3</v>
      </c>
      <c r="J96" s="241">
        <v>3</v>
      </c>
      <c r="K96" s="259">
        <v>5</v>
      </c>
      <c r="L96" s="241">
        <v>3</v>
      </c>
      <c r="M96" s="245"/>
      <c r="N96" s="245"/>
      <c r="O96" s="245"/>
      <c r="P96" s="241">
        <v>3</v>
      </c>
      <c r="Q96" s="252">
        <v>2</v>
      </c>
      <c r="R96" s="254">
        <v>5</v>
      </c>
      <c r="S96" s="259">
        <v>5</v>
      </c>
      <c r="T96" s="241">
        <v>3</v>
      </c>
      <c r="U96" s="259">
        <v>5</v>
      </c>
      <c r="V96" s="241">
        <v>4</v>
      </c>
      <c r="W96" s="255">
        <v>4</v>
      </c>
      <c r="X96" s="252">
        <v>2</v>
      </c>
      <c r="Y96" s="252">
        <v>2</v>
      </c>
      <c r="Z96" s="241">
        <v>3</v>
      </c>
      <c r="AA96" s="245"/>
      <c r="AB96" s="245"/>
      <c r="AC96" s="245"/>
      <c r="AD96" s="245"/>
      <c r="AE96" s="245"/>
      <c r="AF96" s="246"/>
      <c r="AG96" s="179">
        <v>59</v>
      </c>
      <c r="AH96" s="199">
        <v>199</v>
      </c>
    </row>
    <row r="97" spans="1:34" ht="15.75" customHeight="1" x14ac:dyDescent="0.25">
      <c r="A97" s="467"/>
      <c r="B97" s="490"/>
      <c r="C97" s="493"/>
      <c r="D97" s="50" t="s">
        <v>9</v>
      </c>
      <c r="E97" s="51" t="s">
        <v>37</v>
      </c>
      <c r="F97" s="240">
        <v>3</v>
      </c>
      <c r="G97" s="241">
        <v>3</v>
      </c>
      <c r="H97" s="245"/>
      <c r="I97" s="254">
        <v>4</v>
      </c>
      <c r="J97" s="245"/>
      <c r="K97" s="245"/>
      <c r="L97" s="245"/>
      <c r="M97" s="252">
        <v>2</v>
      </c>
      <c r="N97" s="254">
        <v>4</v>
      </c>
      <c r="O97" s="259">
        <v>6</v>
      </c>
      <c r="P97" s="245"/>
      <c r="Q97" s="254">
        <v>4</v>
      </c>
      <c r="R97" s="241">
        <v>4</v>
      </c>
      <c r="S97" s="245"/>
      <c r="T97" s="245"/>
      <c r="U97" s="245"/>
      <c r="V97" s="245"/>
      <c r="W97" s="266"/>
      <c r="X97" s="245"/>
      <c r="Y97" s="245"/>
      <c r="Z97" s="259">
        <v>5</v>
      </c>
      <c r="AA97" s="245"/>
      <c r="AB97" s="245"/>
      <c r="AC97" s="245"/>
      <c r="AD97" s="245"/>
      <c r="AE97" s="245"/>
      <c r="AF97" s="246"/>
      <c r="AG97" s="179">
        <v>35</v>
      </c>
      <c r="AH97" s="199">
        <v>234</v>
      </c>
    </row>
    <row r="98" spans="1:34" ht="15.75" customHeight="1" thickBot="1" x14ac:dyDescent="0.3">
      <c r="A98" s="468"/>
      <c r="B98" s="491"/>
      <c r="C98" s="494"/>
      <c r="D98" s="52" t="s">
        <v>9</v>
      </c>
      <c r="E98" s="53" t="s">
        <v>38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188">
        <v>0</v>
      </c>
      <c r="AH98" s="200">
        <v>234</v>
      </c>
    </row>
    <row r="99" spans="1:34" ht="15" customHeight="1" x14ac:dyDescent="0.25">
      <c r="A99" s="466">
        <v>19</v>
      </c>
      <c r="B99" s="489">
        <v>19</v>
      </c>
      <c r="C99" s="492" t="s">
        <v>584</v>
      </c>
      <c r="D99" s="48" t="s">
        <v>584</v>
      </c>
      <c r="E99" s="49" t="s">
        <v>34</v>
      </c>
      <c r="F99" s="270">
        <v>2</v>
      </c>
      <c r="G99" s="237">
        <v>3</v>
      </c>
      <c r="H99" s="237">
        <v>3</v>
      </c>
      <c r="I99" s="262">
        <v>2</v>
      </c>
      <c r="J99" s="237">
        <v>3</v>
      </c>
      <c r="K99" s="237">
        <v>3</v>
      </c>
      <c r="L99" s="237">
        <v>3</v>
      </c>
      <c r="M99" s="253">
        <v>4</v>
      </c>
      <c r="N99" s="253">
        <v>4</v>
      </c>
      <c r="O99" s="237">
        <v>4</v>
      </c>
      <c r="P99" s="237">
        <v>3</v>
      </c>
      <c r="Q99" s="237">
        <v>3</v>
      </c>
      <c r="R99" s="253">
        <v>5</v>
      </c>
      <c r="S99" s="253">
        <v>4</v>
      </c>
      <c r="T99" s="237">
        <v>3</v>
      </c>
      <c r="U99" s="253">
        <v>4</v>
      </c>
      <c r="V99" s="262">
        <v>3</v>
      </c>
      <c r="W99" s="238">
        <v>3</v>
      </c>
      <c r="X99" s="257">
        <v>5</v>
      </c>
      <c r="Y99" s="257">
        <v>5</v>
      </c>
      <c r="Z99" s="262">
        <v>2</v>
      </c>
      <c r="AA99" s="243"/>
      <c r="AB99" s="243"/>
      <c r="AC99" s="243"/>
      <c r="AD99" s="243"/>
      <c r="AE99" s="243"/>
      <c r="AF99" s="244"/>
      <c r="AG99" s="197">
        <v>71</v>
      </c>
      <c r="AH99" s="198">
        <v>71</v>
      </c>
    </row>
    <row r="100" spans="1:34" ht="15" customHeight="1" x14ac:dyDescent="0.25">
      <c r="A100" s="467"/>
      <c r="B100" s="490"/>
      <c r="C100" s="493"/>
      <c r="D100" s="50" t="s">
        <v>584</v>
      </c>
      <c r="E100" s="51" t="s">
        <v>35</v>
      </c>
      <c r="F100" s="240">
        <v>3</v>
      </c>
      <c r="G100" s="241">
        <v>3</v>
      </c>
      <c r="H100" s="241">
        <v>3</v>
      </c>
      <c r="I100" s="254">
        <v>4</v>
      </c>
      <c r="J100" s="252">
        <v>2</v>
      </c>
      <c r="K100" s="241">
        <v>3</v>
      </c>
      <c r="L100" s="241">
        <v>3</v>
      </c>
      <c r="M100" s="241">
        <v>3</v>
      </c>
      <c r="N100" s="252">
        <v>2</v>
      </c>
      <c r="O100" s="241">
        <v>4</v>
      </c>
      <c r="P100" s="241">
        <v>3</v>
      </c>
      <c r="Q100" s="241">
        <v>3</v>
      </c>
      <c r="R100" s="254">
        <v>5</v>
      </c>
      <c r="S100" s="241">
        <v>3</v>
      </c>
      <c r="T100" s="254">
        <v>4</v>
      </c>
      <c r="U100" s="241">
        <v>3</v>
      </c>
      <c r="V100" s="254">
        <v>5</v>
      </c>
      <c r="W100" s="242">
        <v>3</v>
      </c>
      <c r="X100" s="254">
        <v>4</v>
      </c>
      <c r="Y100" s="241">
        <v>3</v>
      </c>
      <c r="Z100" s="254">
        <v>4</v>
      </c>
      <c r="AA100" s="245"/>
      <c r="AB100" s="245"/>
      <c r="AC100" s="245"/>
      <c r="AD100" s="245"/>
      <c r="AE100" s="245"/>
      <c r="AF100" s="246"/>
      <c r="AG100" s="179">
        <v>70</v>
      </c>
      <c r="AH100" s="199">
        <v>141</v>
      </c>
    </row>
    <row r="101" spans="1:34" ht="15" customHeight="1" x14ac:dyDescent="0.25">
      <c r="A101" s="467"/>
      <c r="B101" s="490"/>
      <c r="C101" s="493"/>
      <c r="D101" s="50" t="s">
        <v>584</v>
      </c>
      <c r="E101" s="51" t="s">
        <v>36</v>
      </c>
      <c r="F101" s="263">
        <v>4</v>
      </c>
      <c r="G101" s="241">
        <v>3</v>
      </c>
      <c r="H101" s="241">
        <v>3</v>
      </c>
      <c r="I101" s="252">
        <v>2</v>
      </c>
      <c r="J101" s="252">
        <v>2</v>
      </c>
      <c r="K101" s="241">
        <v>3</v>
      </c>
      <c r="L101" s="241">
        <v>3</v>
      </c>
      <c r="M101" s="245"/>
      <c r="N101" s="245"/>
      <c r="O101" s="245"/>
      <c r="P101" s="241">
        <v>3</v>
      </c>
      <c r="Q101" s="254">
        <v>4</v>
      </c>
      <c r="R101" s="259">
        <v>6</v>
      </c>
      <c r="S101" s="254">
        <v>4</v>
      </c>
      <c r="T101" s="254">
        <v>4</v>
      </c>
      <c r="U101" s="241">
        <v>3</v>
      </c>
      <c r="V101" s="254">
        <v>5</v>
      </c>
      <c r="W101" s="255">
        <v>4</v>
      </c>
      <c r="X101" s="241">
        <v>3</v>
      </c>
      <c r="Y101" s="241">
        <v>3</v>
      </c>
      <c r="Z101" s="241">
        <v>3</v>
      </c>
      <c r="AA101" s="245"/>
      <c r="AB101" s="245"/>
      <c r="AC101" s="245"/>
      <c r="AD101" s="245"/>
      <c r="AE101" s="245"/>
      <c r="AF101" s="246"/>
      <c r="AG101" s="179">
        <v>62</v>
      </c>
      <c r="AH101" s="199">
        <v>203</v>
      </c>
    </row>
    <row r="102" spans="1:34" ht="15.75" customHeight="1" x14ac:dyDescent="0.25">
      <c r="A102" s="467"/>
      <c r="B102" s="490"/>
      <c r="C102" s="493"/>
      <c r="D102" s="50" t="s">
        <v>584</v>
      </c>
      <c r="E102" s="51" t="s">
        <v>37</v>
      </c>
      <c r="F102" s="240">
        <v>3</v>
      </c>
      <c r="G102" s="241">
        <v>3</v>
      </c>
      <c r="H102" s="245"/>
      <c r="I102" s="241">
        <v>3</v>
      </c>
      <c r="J102" s="245"/>
      <c r="K102" s="245"/>
      <c r="L102" s="245"/>
      <c r="M102" s="254">
        <v>4</v>
      </c>
      <c r="N102" s="241">
        <v>3</v>
      </c>
      <c r="O102" s="254">
        <v>5</v>
      </c>
      <c r="P102" s="245"/>
      <c r="Q102" s="254">
        <v>4</v>
      </c>
      <c r="R102" s="254">
        <v>5</v>
      </c>
      <c r="S102" s="245"/>
      <c r="T102" s="245"/>
      <c r="U102" s="245"/>
      <c r="V102" s="245"/>
      <c r="W102" s="266"/>
      <c r="X102" s="245"/>
      <c r="Y102" s="245"/>
      <c r="Z102" s="252">
        <v>2</v>
      </c>
      <c r="AA102" s="245"/>
      <c r="AB102" s="245"/>
      <c r="AC102" s="245"/>
      <c r="AD102" s="245"/>
      <c r="AE102" s="245"/>
      <c r="AF102" s="246"/>
      <c r="AG102" s="179">
        <v>32</v>
      </c>
      <c r="AH102" s="199">
        <v>235</v>
      </c>
    </row>
    <row r="103" spans="1:34" ht="15.75" customHeight="1" thickBot="1" x14ac:dyDescent="0.3">
      <c r="A103" s="468"/>
      <c r="B103" s="491"/>
      <c r="C103" s="494"/>
      <c r="D103" s="52" t="s">
        <v>584</v>
      </c>
      <c r="E103" s="53" t="s">
        <v>38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188">
        <v>0</v>
      </c>
      <c r="AH103" s="200">
        <v>235</v>
      </c>
    </row>
    <row r="104" spans="1:34" ht="15" customHeight="1" x14ac:dyDescent="0.25">
      <c r="A104" s="466">
        <v>20</v>
      </c>
      <c r="B104" s="489">
        <v>19</v>
      </c>
      <c r="C104" s="492" t="s">
        <v>7</v>
      </c>
      <c r="D104" s="48" t="s">
        <v>7</v>
      </c>
      <c r="E104" s="49" t="s">
        <v>34</v>
      </c>
      <c r="F104" s="239">
        <v>3</v>
      </c>
      <c r="G104" s="237">
        <v>3</v>
      </c>
      <c r="H104" s="262">
        <v>2</v>
      </c>
      <c r="I104" s="253">
        <v>4</v>
      </c>
      <c r="J104" s="262">
        <v>2</v>
      </c>
      <c r="K104" s="262">
        <v>2</v>
      </c>
      <c r="L104" s="237">
        <v>3</v>
      </c>
      <c r="M104" s="237">
        <v>3</v>
      </c>
      <c r="N104" s="237">
        <v>3</v>
      </c>
      <c r="O104" s="237">
        <v>4</v>
      </c>
      <c r="P104" s="237">
        <v>3</v>
      </c>
      <c r="Q104" s="257">
        <v>5</v>
      </c>
      <c r="R104" s="237">
        <v>4</v>
      </c>
      <c r="S104" s="237">
        <v>3</v>
      </c>
      <c r="T104" s="253">
        <v>4</v>
      </c>
      <c r="U104" s="237">
        <v>3</v>
      </c>
      <c r="V104" s="262">
        <v>3</v>
      </c>
      <c r="W104" s="370">
        <v>2</v>
      </c>
      <c r="X104" s="237">
        <v>3</v>
      </c>
      <c r="Y104" s="237">
        <v>3</v>
      </c>
      <c r="Z104" s="253">
        <v>4</v>
      </c>
      <c r="AA104" s="243"/>
      <c r="AB104" s="243"/>
      <c r="AC104" s="243"/>
      <c r="AD104" s="243"/>
      <c r="AE104" s="243"/>
      <c r="AF104" s="244"/>
      <c r="AG104" s="197">
        <v>66</v>
      </c>
      <c r="AH104" s="198">
        <v>66</v>
      </c>
    </row>
    <row r="105" spans="1:34" ht="15" customHeight="1" x14ac:dyDescent="0.25">
      <c r="A105" s="467"/>
      <c r="B105" s="490"/>
      <c r="C105" s="493"/>
      <c r="D105" s="50" t="s">
        <v>7</v>
      </c>
      <c r="E105" s="51" t="s">
        <v>35</v>
      </c>
      <c r="F105" s="240">
        <v>3</v>
      </c>
      <c r="G105" s="241">
        <v>3</v>
      </c>
      <c r="H105" s="252">
        <v>2</v>
      </c>
      <c r="I105" s="252">
        <v>2</v>
      </c>
      <c r="J105" s="252">
        <v>2</v>
      </c>
      <c r="K105" s="254">
        <v>4</v>
      </c>
      <c r="L105" s="241">
        <v>3</v>
      </c>
      <c r="M105" s="241">
        <v>3</v>
      </c>
      <c r="N105" s="241">
        <v>3</v>
      </c>
      <c r="O105" s="252">
        <v>3</v>
      </c>
      <c r="P105" s="254">
        <v>4</v>
      </c>
      <c r="Q105" s="254">
        <v>4</v>
      </c>
      <c r="R105" s="241">
        <v>4</v>
      </c>
      <c r="S105" s="241">
        <v>3</v>
      </c>
      <c r="T105" s="241">
        <v>3</v>
      </c>
      <c r="U105" s="241">
        <v>3</v>
      </c>
      <c r="V105" s="252">
        <v>3</v>
      </c>
      <c r="W105" s="255">
        <v>4</v>
      </c>
      <c r="X105" s="254">
        <v>4</v>
      </c>
      <c r="Y105" s="241">
        <v>3</v>
      </c>
      <c r="Z105" s="254">
        <v>4</v>
      </c>
      <c r="AA105" s="245"/>
      <c r="AB105" s="245"/>
      <c r="AC105" s="245"/>
      <c r="AD105" s="245"/>
      <c r="AE105" s="245"/>
      <c r="AF105" s="246"/>
      <c r="AG105" s="179">
        <v>67</v>
      </c>
      <c r="AH105" s="199">
        <v>133</v>
      </c>
    </row>
    <row r="106" spans="1:34" ht="15" customHeight="1" x14ac:dyDescent="0.25">
      <c r="A106" s="467"/>
      <c r="B106" s="490"/>
      <c r="C106" s="493"/>
      <c r="D106" s="50" t="s">
        <v>7</v>
      </c>
      <c r="E106" s="51" t="s">
        <v>36</v>
      </c>
      <c r="F106" s="263">
        <v>4</v>
      </c>
      <c r="G106" s="241">
        <v>3</v>
      </c>
      <c r="H106" s="241">
        <v>3</v>
      </c>
      <c r="I106" s="241">
        <v>3</v>
      </c>
      <c r="J106" s="241">
        <v>3</v>
      </c>
      <c r="K106" s="241">
        <v>3</v>
      </c>
      <c r="L106" s="241">
        <v>3</v>
      </c>
      <c r="M106" s="245"/>
      <c r="N106" s="245"/>
      <c r="O106" s="245"/>
      <c r="P106" s="254">
        <v>4</v>
      </c>
      <c r="Q106" s="259">
        <v>6</v>
      </c>
      <c r="R106" s="259">
        <v>9</v>
      </c>
      <c r="S106" s="259">
        <v>5</v>
      </c>
      <c r="T106" s="254">
        <v>4</v>
      </c>
      <c r="U106" s="254">
        <v>4</v>
      </c>
      <c r="V106" s="252">
        <v>3</v>
      </c>
      <c r="W106" s="242">
        <v>3</v>
      </c>
      <c r="X106" s="254">
        <v>4</v>
      </c>
      <c r="Y106" s="241">
        <v>3</v>
      </c>
      <c r="Z106" s="252">
        <v>2</v>
      </c>
      <c r="AA106" s="245"/>
      <c r="AB106" s="245"/>
      <c r="AC106" s="245"/>
      <c r="AD106" s="245"/>
      <c r="AE106" s="245"/>
      <c r="AF106" s="246"/>
      <c r="AG106" s="179">
        <v>69</v>
      </c>
      <c r="AH106" s="199">
        <v>202</v>
      </c>
    </row>
    <row r="107" spans="1:34" ht="15.75" customHeight="1" x14ac:dyDescent="0.25">
      <c r="A107" s="467"/>
      <c r="B107" s="490"/>
      <c r="C107" s="493"/>
      <c r="D107" s="50" t="s">
        <v>7</v>
      </c>
      <c r="E107" s="51" t="s">
        <v>37</v>
      </c>
      <c r="F107" s="240">
        <v>3</v>
      </c>
      <c r="G107" s="254">
        <v>4</v>
      </c>
      <c r="H107" s="245"/>
      <c r="I107" s="241">
        <v>3</v>
      </c>
      <c r="J107" s="245"/>
      <c r="K107" s="245"/>
      <c r="L107" s="245"/>
      <c r="M107" s="241">
        <v>3</v>
      </c>
      <c r="N107" s="252">
        <v>2</v>
      </c>
      <c r="O107" s="252">
        <v>3</v>
      </c>
      <c r="P107" s="245"/>
      <c r="Q107" s="241">
        <v>3</v>
      </c>
      <c r="R107" s="259">
        <v>7</v>
      </c>
      <c r="S107" s="245"/>
      <c r="T107" s="245"/>
      <c r="U107" s="245"/>
      <c r="V107" s="245"/>
      <c r="W107" s="266"/>
      <c r="X107" s="245"/>
      <c r="Y107" s="245"/>
      <c r="Z107" s="259">
        <v>5</v>
      </c>
      <c r="AA107" s="245"/>
      <c r="AB107" s="245"/>
      <c r="AC107" s="245"/>
      <c r="AD107" s="245"/>
      <c r="AE107" s="245"/>
      <c r="AF107" s="246"/>
      <c r="AG107" s="179">
        <v>33</v>
      </c>
      <c r="AH107" s="199">
        <v>235</v>
      </c>
    </row>
    <row r="108" spans="1:34" ht="15.75" customHeight="1" thickBot="1" x14ac:dyDescent="0.3">
      <c r="A108" s="468"/>
      <c r="B108" s="491"/>
      <c r="C108" s="494"/>
      <c r="D108" s="52" t="s">
        <v>7</v>
      </c>
      <c r="E108" s="53" t="s">
        <v>38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188">
        <v>0</v>
      </c>
      <c r="AH108" s="200">
        <v>235</v>
      </c>
    </row>
    <row r="109" spans="1:34" ht="15" customHeight="1" x14ac:dyDescent="0.25">
      <c r="A109" s="466">
        <v>21</v>
      </c>
      <c r="B109" s="489">
        <v>21</v>
      </c>
      <c r="C109" s="492" t="s">
        <v>203</v>
      </c>
      <c r="D109" s="48" t="s">
        <v>203</v>
      </c>
      <c r="E109" s="49" t="s">
        <v>34</v>
      </c>
      <c r="F109" s="270">
        <v>2</v>
      </c>
      <c r="G109" s="237">
        <v>3</v>
      </c>
      <c r="H109" s="237">
        <v>3</v>
      </c>
      <c r="I109" s="237">
        <v>3</v>
      </c>
      <c r="J109" s="237">
        <v>3</v>
      </c>
      <c r="K109" s="253">
        <v>4</v>
      </c>
      <c r="L109" s="237">
        <v>3</v>
      </c>
      <c r="M109" s="237">
        <v>3</v>
      </c>
      <c r="N109" s="237">
        <v>3</v>
      </c>
      <c r="O109" s="262">
        <v>3</v>
      </c>
      <c r="P109" s="253">
        <v>4</v>
      </c>
      <c r="Q109" s="257">
        <v>5</v>
      </c>
      <c r="R109" s="253">
        <v>5</v>
      </c>
      <c r="S109" s="253">
        <v>4</v>
      </c>
      <c r="T109" s="253">
        <v>4</v>
      </c>
      <c r="U109" s="237">
        <v>3</v>
      </c>
      <c r="V109" s="237">
        <v>4</v>
      </c>
      <c r="W109" s="238">
        <v>3</v>
      </c>
      <c r="X109" s="253">
        <v>4</v>
      </c>
      <c r="Y109" s="237">
        <v>3</v>
      </c>
      <c r="Z109" s="253">
        <v>4</v>
      </c>
      <c r="AA109" s="243"/>
      <c r="AB109" s="243"/>
      <c r="AC109" s="243"/>
      <c r="AD109" s="243"/>
      <c r="AE109" s="243"/>
      <c r="AF109" s="244"/>
      <c r="AG109" s="197">
        <v>73</v>
      </c>
      <c r="AH109" s="198">
        <v>73</v>
      </c>
    </row>
    <row r="110" spans="1:34" ht="15" customHeight="1" x14ac:dyDescent="0.25">
      <c r="A110" s="467"/>
      <c r="B110" s="490"/>
      <c r="C110" s="493"/>
      <c r="D110" s="50" t="s">
        <v>203</v>
      </c>
      <c r="E110" s="51" t="s">
        <v>35</v>
      </c>
      <c r="F110" s="240">
        <v>3</v>
      </c>
      <c r="G110" s="241">
        <v>3</v>
      </c>
      <c r="H110" s="241">
        <v>3</v>
      </c>
      <c r="I110" s="241">
        <v>3</v>
      </c>
      <c r="J110" s="241">
        <v>3</v>
      </c>
      <c r="K110" s="241">
        <v>3</v>
      </c>
      <c r="L110" s="254">
        <v>4</v>
      </c>
      <c r="M110" s="241">
        <v>3</v>
      </c>
      <c r="N110" s="241">
        <v>3</v>
      </c>
      <c r="O110" s="254">
        <v>5</v>
      </c>
      <c r="P110" s="241">
        <v>3</v>
      </c>
      <c r="Q110" s="241">
        <v>3</v>
      </c>
      <c r="R110" s="241">
        <v>4</v>
      </c>
      <c r="S110" s="241">
        <v>3</v>
      </c>
      <c r="T110" s="254">
        <v>4</v>
      </c>
      <c r="U110" s="254">
        <v>4</v>
      </c>
      <c r="V110" s="241">
        <v>4</v>
      </c>
      <c r="W110" s="255">
        <v>4</v>
      </c>
      <c r="X110" s="241">
        <v>3</v>
      </c>
      <c r="Y110" s="241">
        <v>3</v>
      </c>
      <c r="Z110" s="241">
        <v>3</v>
      </c>
      <c r="AA110" s="245"/>
      <c r="AB110" s="245"/>
      <c r="AC110" s="245"/>
      <c r="AD110" s="245"/>
      <c r="AE110" s="245"/>
      <c r="AF110" s="246"/>
      <c r="AG110" s="179">
        <v>71</v>
      </c>
      <c r="AH110" s="199">
        <v>144</v>
      </c>
    </row>
    <row r="111" spans="1:34" ht="15" customHeight="1" x14ac:dyDescent="0.25">
      <c r="A111" s="467"/>
      <c r="B111" s="490"/>
      <c r="C111" s="493"/>
      <c r="D111" s="50" t="s">
        <v>203</v>
      </c>
      <c r="E111" s="51" t="s">
        <v>36</v>
      </c>
      <c r="F111" s="240">
        <v>3</v>
      </c>
      <c r="G111" s="241">
        <v>3</v>
      </c>
      <c r="H111" s="241">
        <v>3</v>
      </c>
      <c r="I111" s="241">
        <v>3</v>
      </c>
      <c r="J111" s="241">
        <v>3</v>
      </c>
      <c r="K111" s="241">
        <v>3</v>
      </c>
      <c r="L111" s="241">
        <v>3</v>
      </c>
      <c r="M111" s="245"/>
      <c r="N111" s="245"/>
      <c r="O111" s="245"/>
      <c r="P111" s="252">
        <v>2</v>
      </c>
      <c r="Q111" s="241">
        <v>3</v>
      </c>
      <c r="R111" s="254">
        <v>5</v>
      </c>
      <c r="S111" s="252">
        <v>2</v>
      </c>
      <c r="T111" s="254">
        <v>4</v>
      </c>
      <c r="U111" s="254">
        <v>4</v>
      </c>
      <c r="V111" s="254">
        <v>5</v>
      </c>
      <c r="W111" s="242">
        <v>3</v>
      </c>
      <c r="X111" s="241">
        <v>3</v>
      </c>
      <c r="Y111" s="241">
        <v>3</v>
      </c>
      <c r="Z111" s="254">
        <v>4</v>
      </c>
      <c r="AA111" s="245"/>
      <c r="AB111" s="245"/>
      <c r="AC111" s="245"/>
      <c r="AD111" s="245"/>
      <c r="AE111" s="245"/>
      <c r="AF111" s="246"/>
      <c r="AG111" s="179">
        <v>59</v>
      </c>
      <c r="AH111" s="199">
        <v>203</v>
      </c>
    </row>
    <row r="112" spans="1:34" ht="15.75" customHeight="1" x14ac:dyDescent="0.25">
      <c r="A112" s="467"/>
      <c r="B112" s="490"/>
      <c r="C112" s="493"/>
      <c r="D112" s="50" t="s">
        <v>203</v>
      </c>
      <c r="E112" s="51" t="s">
        <v>37</v>
      </c>
      <c r="F112" s="263">
        <v>4</v>
      </c>
      <c r="G112" s="254">
        <v>4</v>
      </c>
      <c r="H112" s="245"/>
      <c r="I112" s="241">
        <v>3</v>
      </c>
      <c r="J112" s="245"/>
      <c r="K112" s="245"/>
      <c r="L112" s="245"/>
      <c r="M112" s="241">
        <v>3</v>
      </c>
      <c r="N112" s="254">
        <v>4</v>
      </c>
      <c r="O112" s="241">
        <v>4</v>
      </c>
      <c r="P112" s="245"/>
      <c r="Q112" s="241">
        <v>3</v>
      </c>
      <c r="R112" s="241">
        <v>4</v>
      </c>
      <c r="S112" s="245"/>
      <c r="T112" s="245"/>
      <c r="U112" s="245"/>
      <c r="V112" s="245"/>
      <c r="W112" s="266"/>
      <c r="X112" s="245"/>
      <c r="Y112" s="245"/>
      <c r="Z112" s="254">
        <v>4</v>
      </c>
      <c r="AA112" s="245"/>
      <c r="AB112" s="245"/>
      <c r="AC112" s="245"/>
      <c r="AD112" s="245"/>
      <c r="AE112" s="245"/>
      <c r="AF112" s="246"/>
      <c r="AG112" s="179">
        <v>33</v>
      </c>
      <c r="AH112" s="199">
        <v>236</v>
      </c>
    </row>
    <row r="113" spans="1:34" ht="15.75" customHeight="1" thickBot="1" x14ac:dyDescent="0.3">
      <c r="A113" s="468"/>
      <c r="B113" s="491"/>
      <c r="C113" s="494"/>
      <c r="D113" s="52" t="s">
        <v>203</v>
      </c>
      <c r="E113" s="53" t="s">
        <v>38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188">
        <v>0</v>
      </c>
      <c r="AH113" s="200">
        <v>236</v>
      </c>
    </row>
    <row r="114" spans="1:34" ht="15" customHeight="1" x14ac:dyDescent="0.25">
      <c r="A114" s="466">
        <v>22</v>
      </c>
      <c r="B114" s="489">
        <v>22</v>
      </c>
      <c r="C114" s="492" t="s">
        <v>373</v>
      </c>
      <c r="D114" s="48" t="s">
        <v>373</v>
      </c>
      <c r="E114" s="49" t="s">
        <v>34</v>
      </c>
      <c r="F114" s="239">
        <v>3</v>
      </c>
      <c r="G114" s="237">
        <v>3</v>
      </c>
      <c r="H114" s="253">
        <v>4</v>
      </c>
      <c r="I114" s="262">
        <v>2</v>
      </c>
      <c r="J114" s="237">
        <v>3</v>
      </c>
      <c r="K114" s="257">
        <v>5</v>
      </c>
      <c r="L114" s="253">
        <v>4</v>
      </c>
      <c r="M114" s="237">
        <v>3</v>
      </c>
      <c r="N114" s="237">
        <v>3</v>
      </c>
      <c r="O114" s="253">
        <v>5</v>
      </c>
      <c r="P114" s="237">
        <v>3</v>
      </c>
      <c r="Q114" s="253">
        <v>4</v>
      </c>
      <c r="R114" s="237">
        <v>4</v>
      </c>
      <c r="S114" s="253">
        <v>4</v>
      </c>
      <c r="T114" s="253">
        <v>4</v>
      </c>
      <c r="U114" s="237">
        <v>3</v>
      </c>
      <c r="V114" s="262">
        <v>3</v>
      </c>
      <c r="W114" s="265">
        <v>4</v>
      </c>
      <c r="X114" s="253">
        <v>4</v>
      </c>
      <c r="Y114" s="237">
        <v>3</v>
      </c>
      <c r="Z114" s="262">
        <v>2</v>
      </c>
      <c r="AA114" s="243"/>
      <c r="AB114" s="243"/>
      <c r="AC114" s="243"/>
      <c r="AD114" s="243"/>
      <c r="AE114" s="243"/>
      <c r="AF114" s="244"/>
      <c r="AG114" s="197">
        <v>73</v>
      </c>
      <c r="AH114" s="198">
        <v>73</v>
      </c>
    </row>
    <row r="115" spans="1:34" ht="15" customHeight="1" x14ac:dyDescent="0.25">
      <c r="A115" s="467"/>
      <c r="B115" s="490"/>
      <c r="C115" s="493"/>
      <c r="D115" s="50" t="s">
        <v>373</v>
      </c>
      <c r="E115" s="51" t="s">
        <v>35</v>
      </c>
      <c r="F115" s="240">
        <v>3</v>
      </c>
      <c r="G115" s="241">
        <v>3</v>
      </c>
      <c r="H115" s="252">
        <v>2</v>
      </c>
      <c r="I115" s="241">
        <v>3</v>
      </c>
      <c r="J115" s="252">
        <v>2</v>
      </c>
      <c r="K115" s="241">
        <v>3</v>
      </c>
      <c r="L115" s="254">
        <v>4</v>
      </c>
      <c r="M115" s="241">
        <v>3</v>
      </c>
      <c r="N115" s="241">
        <v>3</v>
      </c>
      <c r="O115" s="241">
        <v>4</v>
      </c>
      <c r="P115" s="241">
        <v>3</v>
      </c>
      <c r="Q115" s="259">
        <v>5</v>
      </c>
      <c r="R115" s="241">
        <v>4</v>
      </c>
      <c r="S115" s="254">
        <v>4</v>
      </c>
      <c r="T115" s="254">
        <v>4</v>
      </c>
      <c r="U115" s="254">
        <v>4</v>
      </c>
      <c r="V115" s="241">
        <v>4</v>
      </c>
      <c r="W115" s="260">
        <v>5</v>
      </c>
      <c r="X115" s="241">
        <v>3</v>
      </c>
      <c r="Y115" s="241">
        <v>3</v>
      </c>
      <c r="Z115" s="241">
        <v>3</v>
      </c>
      <c r="AA115" s="245"/>
      <c r="AB115" s="245"/>
      <c r="AC115" s="245"/>
      <c r="AD115" s="245"/>
      <c r="AE115" s="245"/>
      <c r="AF115" s="246"/>
      <c r="AG115" s="179">
        <v>72</v>
      </c>
      <c r="AH115" s="199">
        <v>145</v>
      </c>
    </row>
    <row r="116" spans="1:34" ht="15" customHeight="1" x14ac:dyDescent="0.25">
      <c r="A116" s="467"/>
      <c r="B116" s="490"/>
      <c r="C116" s="493"/>
      <c r="D116" s="50" t="s">
        <v>373</v>
      </c>
      <c r="E116" s="51" t="s">
        <v>36</v>
      </c>
      <c r="F116" s="240">
        <v>3</v>
      </c>
      <c r="G116" s="241">
        <v>3</v>
      </c>
      <c r="H116" s="252">
        <v>2</v>
      </c>
      <c r="I116" s="241">
        <v>3</v>
      </c>
      <c r="J116" s="241">
        <v>3</v>
      </c>
      <c r="K116" s="241">
        <v>3</v>
      </c>
      <c r="L116" s="241">
        <v>3</v>
      </c>
      <c r="M116" s="245"/>
      <c r="N116" s="245"/>
      <c r="O116" s="245"/>
      <c r="P116" s="254">
        <v>4</v>
      </c>
      <c r="Q116" s="259">
        <v>5</v>
      </c>
      <c r="R116" s="254">
        <v>5</v>
      </c>
      <c r="S116" s="241">
        <v>3</v>
      </c>
      <c r="T116" s="241">
        <v>3</v>
      </c>
      <c r="U116" s="241">
        <v>3</v>
      </c>
      <c r="V116" s="259">
        <v>6</v>
      </c>
      <c r="W116" s="242">
        <v>3</v>
      </c>
      <c r="X116" s="241">
        <v>3</v>
      </c>
      <c r="Y116" s="241">
        <v>3</v>
      </c>
      <c r="Z116" s="241">
        <v>3</v>
      </c>
      <c r="AA116" s="245"/>
      <c r="AB116" s="245"/>
      <c r="AC116" s="245"/>
      <c r="AD116" s="245"/>
      <c r="AE116" s="245"/>
      <c r="AF116" s="246"/>
      <c r="AG116" s="179">
        <v>61</v>
      </c>
      <c r="AH116" s="199">
        <v>206</v>
      </c>
    </row>
    <row r="117" spans="1:34" ht="15.75" customHeight="1" x14ac:dyDescent="0.25">
      <c r="A117" s="467"/>
      <c r="B117" s="490"/>
      <c r="C117" s="493"/>
      <c r="D117" s="50" t="s">
        <v>373</v>
      </c>
      <c r="E117" s="51" t="s">
        <v>37</v>
      </c>
      <c r="F117" s="263">
        <v>4</v>
      </c>
      <c r="G117" s="241">
        <v>3</v>
      </c>
      <c r="H117" s="245"/>
      <c r="I117" s="241">
        <v>3</v>
      </c>
      <c r="J117" s="245"/>
      <c r="K117" s="245"/>
      <c r="L117" s="245"/>
      <c r="M117" s="254">
        <v>4</v>
      </c>
      <c r="N117" s="241">
        <v>3</v>
      </c>
      <c r="O117" s="254">
        <v>5</v>
      </c>
      <c r="P117" s="245"/>
      <c r="Q117" s="241">
        <v>3</v>
      </c>
      <c r="R117" s="241">
        <v>4</v>
      </c>
      <c r="S117" s="245"/>
      <c r="T117" s="245"/>
      <c r="U117" s="245"/>
      <c r="V117" s="245"/>
      <c r="W117" s="266"/>
      <c r="X117" s="245"/>
      <c r="Y117" s="245"/>
      <c r="Z117" s="254">
        <v>4</v>
      </c>
      <c r="AA117" s="245"/>
      <c r="AB117" s="245"/>
      <c r="AC117" s="245"/>
      <c r="AD117" s="245"/>
      <c r="AE117" s="245"/>
      <c r="AF117" s="246"/>
      <c r="AG117" s="179">
        <v>33</v>
      </c>
      <c r="AH117" s="199">
        <v>239</v>
      </c>
    </row>
    <row r="118" spans="1:34" ht="15.75" customHeight="1" thickBot="1" x14ac:dyDescent="0.3">
      <c r="A118" s="468"/>
      <c r="B118" s="491"/>
      <c r="C118" s="494"/>
      <c r="D118" s="52" t="s">
        <v>373</v>
      </c>
      <c r="E118" s="53" t="s">
        <v>38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188">
        <v>0</v>
      </c>
      <c r="AH118" s="200">
        <v>239</v>
      </c>
    </row>
    <row r="119" spans="1:34" ht="15" customHeight="1" x14ac:dyDescent="0.25">
      <c r="A119" s="466">
        <v>23</v>
      </c>
      <c r="B119" s="489">
        <v>22</v>
      </c>
      <c r="C119" s="492" t="s">
        <v>657</v>
      </c>
      <c r="D119" s="48" t="s">
        <v>657</v>
      </c>
      <c r="E119" s="49" t="s">
        <v>34</v>
      </c>
      <c r="F119" s="239">
        <v>3</v>
      </c>
      <c r="G119" s="237">
        <v>3</v>
      </c>
      <c r="H119" s="237">
        <v>3</v>
      </c>
      <c r="I119" s="237">
        <v>3</v>
      </c>
      <c r="J119" s="237">
        <v>3</v>
      </c>
      <c r="K119" s="237">
        <v>3</v>
      </c>
      <c r="L119" s="237">
        <v>3</v>
      </c>
      <c r="M119" s="253">
        <v>4</v>
      </c>
      <c r="N119" s="237">
        <v>3</v>
      </c>
      <c r="O119" s="253">
        <v>5</v>
      </c>
      <c r="P119" s="237">
        <v>3</v>
      </c>
      <c r="Q119" s="237">
        <v>3</v>
      </c>
      <c r="R119" s="253">
        <v>5</v>
      </c>
      <c r="S119" s="253">
        <v>4</v>
      </c>
      <c r="T119" s="237">
        <v>3</v>
      </c>
      <c r="U119" s="262">
        <v>2</v>
      </c>
      <c r="V119" s="257">
        <v>6</v>
      </c>
      <c r="W119" s="265">
        <v>4</v>
      </c>
      <c r="X119" s="237">
        <v>3</v>
      </c>
      <c r="Y119" s="253">
        <v>4</v>
      </c>
      <c r="Z119" s="262">
        <v>2</v>
      </c>
      <c r="AA119" s="243"/>
      <c r="AB119" s="243"/>
      <c r="AC119" s="243"/>
      <c r="AD119" s="243"/>
      <c r="AE119" s="243"/>
      <c r="AF119" s="244"/>
      <c r="AG119" s="197">
        <v>72</v>
      </c>
      <c r="AH119" s="198">
        <v>72</v>
      </c>
    </row>
    <row r="120" spans="1:34" ht="15" customHeight="1" x14ac:dyDescent="0.25">
      <c r="A120" s="467"/>
      <c r="B120" s="490"/>
      <c r="C120" s="493"/>
      <c r="D120" s="50" t="s">
        <v>657</v>
      </c>
      <c r="E120" s="51" t="s">
        <v>35</v>
      </c>
      <c r="F120" s="240">
        <v>3</v>
      </c>
      <c r="G120" s="254">
        <v>4</v>
      </c>
      <c r="H120" s="241">
        <v>3</v>
      </c>
      <c r="I120" s="241">
        <v>3</v>
      </c>
      <c r="J120" s="252">
        <v>2</v>
      </c>
      <c r="K120" s="259">
        <v>5</v>
      </c>
      <c r="L120" s="254">
        <v>4</v>
      </c>
      <c r="M120" s="254">
        <v>4</v>
      </c>
      <c r="N120" s="241">
        <v>3</v>
      </c>
      <c r="O120" s="241">
        <v>4</v>
      </c>
      <c r="P120" s="241">
        <v>3</v>
      </c>
      <c r="Q120" s="241">
        <v>3</v>
      </c>
      <c r="R120" s="241">
        <v>4</v>
      </c>
      <c r="S120" s="254">
        <v>4</v>
      </c>
      <c r="T120" s="254">
        <v>4</v>
      </c>
      <c r="U120" s="254">
        <v>4</v>
      </c>
      <c r="V120" s="254">
        <v>5</v>
      </c>
      <c r="W120" s="242">
        <v>3</v>
      </c>
      <c r="X120" s="254">
        <v>4</v>
      </c>
      <c r="Y120" s="241">
        <v>3</v>
      </c>
      <c r="Z120" s="252">
        <v>2</v>
      </c>
      <c r="AA120" s="245"/>
      <c r="AB120" s="245"/>
      <c r="AC120" s="245"/>
      <c r="AD120" s="245"/>
      <c r="AE120" s="245"/>
      <c r="AF120" s="246"/>
      <c r="AG120" s="179">
        <v>74</v>
      </c>
      <c r="AH120" s="199">
        <v>146</v>
      </c>
    </row>
    <row r="121" spans="1:34" ht="15" customHeight="1" x14ac:dyDescent="0.25">
      <c r="A121" s="467"/>
      <c r="B121" s="490"/>
      <c r="C121" s="493"/>
      <c r="D121" s="50" t="s">
        <v>657</v>
      </c>
      <c r="E121" s="51" t="s">
        <v>36</v>
      </c>
      <c r="F121" s="240">
        <v>3</v>
      </c>
      <c r="G121" s="241">
        <v>3</v>
      </c>
      <c r="H121" s="241">
        <v>3</v>
      </c>
      <c r="I121" s="241">
        <v>3</v>
      </c>
      <c r="J121" s="252">
        <v>2</v>
      </c>
      <c r="K121" s="241">
        <v>3</v>
      </c>
      <c r="L121" s="241">
        <v>3</v>
      </c>
      <c r="M121" s="245"/>
      <c r="N121" s="245"/>
      <c r="O121" s="245"/>
      <c r="P121" s="241">
        <v>3</v>
      </c>
      <c r="Q121" s="241">
        <v>3</v>
      </c>
      <c r="R121" s="254">
        <v>5</v>
      </c>
      <c r="S121" s="254">
        <v>4</v>
      </c>
      <c r="T121" s="241">
        <v>3</v>
      </c>
      <c r="U121" s="241">
        <v>3</v>
      </c>
      <c r="V121" s="241">
        <v>4</v>
      </c>
      <c r="W121" s="242">
        <v>3</v>
      </c>
      <c r="X121" s="241">
        <v>3</v>
      </c>
      <c r="Y121" s="241">
        <v>3</v>
      </c>
      <c r="Z121" s="254">
        <v>4</v>
      </c>
      <c r="AA121" s="245"/>
      <c r="AB121" s="245"/>
      <c r="AC121" s="245"/>
      <c r="AD121" s="245"/>
      <c r="AE121" s="245"/>
      <c r="AF121" s="246"/>
      <c r="AG121" s="179">
        <v>58</v>
      </c>
      <c r="AH121" s="199">
        <v>204</v>
      </c>
    </row>
    <row r="122" spans="1:34" ht="15.75" customHeight="1" x14ac:dyDescent="0.25">
      <c r="A122" s="467"/>
      <c r="B122" s="490"/>
      <c r="C122" s="493"/>
      <c r="D122" s="50" t="s">
        <v>657</v>
      </c>
      <c r="E122" s="51" t="s">
        <v>37</v>
      </c>
      <c r="F122" s="263">
        <v>4</v>
      </c>
      <c r="G122" s="254">
        <v>4</v>
      </c>
      <c r="H122" s="245"/>
      <c r="I122" s="241">
        <v>3</v>
      </c>
      <c r="J122" s="245"/>
      <c r="K122" s="245"/>
      <c r="L122" s="245"/>
      <c r="M122" s="241">
        <v>3</v>
      </c>
      <c r="N122" s="241">
        <v>3</v>
      </c>
      <c r="O122" s="241">
        <v>4</v>
      </c>
      <c r="P122" s="245"/>
      <c r="Q122" s="259">
        <v>6</v>
      </c>
      <c r="R122" s="241">
        <v>4</v>
      </c>
      <c r="S122" s="245"/>
      <c r="T122" s="245"/>
      <c r="U122" s="245"/>
      <c r="V122" s="245"/>
      <c r="W122" s="266"/>
      <c r="X122" s="245"/>
      <c r="Y122" s="245"/>
      <c r="Z122" s="254">
        <v>4</v>
      </c>
      <c r="AA122" s="245"/>
      <c r="AB122" s="245"/>
      <c r="AC122" s="245"/>
      <c r="AD122" s="245"/>
      <c r="AE122" s="245"/>
      <c r="AF122" s="246"/>
      <c r="AG122" s="179">
        <v>35</v>
      </c>
      <c r="AH122" s="199">
        <v>239</v>
      </c>
    </row>
    <row r="123" spans="1:34" ht="15.75" customHeight="1" thickBot="1" x14ac:dyDescent="0.3">
      <c r="A123" s="468"/>
      <c r="B123" s="491"/>
      <c r="C123" s="494"/>
      <c r="D123" s="52" t="s">
        <v>657</v>
      </c>
      <c r="E123" s="53" t="s">
        <v>38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188">
        <v>0</v>
      </c>
      <c r="AH123" s="200">
        <v>239</v>
      </c>
    </row>
    <row r="124" spans="1:34" ht="15" customHeight="1" x14ac:dyDescent="0.25">
      <c r="A124" s="466">
        <v>24</v>
      </c>
      <c r="B124" s="489">
        <v>24</v>
      </c>
      <c r="C124" s="492" t="s">
        <v>658</v>
      </c>
      <c r="D124" s="48" t="s">
        <v>658</v>
      </c>
      <c r="E124" s="49" t="s">
        <v>34</v>
      </c>
      <c r="F124" s="239">
        <v>3</v>
      </c>
      <c r="G124" s="253">
        <v>4</v>
      </c>
      <c r="H124" s="237">
        <v>3</v>
      </c>
      <c r="I124" s="237">
        <v>3</v>
      </c>
      <c r="J124" s="237">
        <v>3</v>
      </c>
      <c r="K124" s="237">
        <v>3</v>
      </c>
      <c r="L124" s="237">
        <v>3</v>
      </c>
      <c r="M124" s="237">
        <v>3</v>
      </c>
      <c r="N124" s="257">
        <v>5</v>
      </c>
      <c r="O124" s="253">
        <v>5</v>
      </c>
      <c r="P124" s="237">
        <v>3</v>
      </c>
      <c r="Q124" s="253">
        <v>4</v>
      </c>
      <c r="R124" s="237">
        <v>4</v>
      </c>
      <c r="S124" s="253">
        <v>4</v>
      </c>
      <c r="T124" s="237">
        <v>3</v>
      </c>
      <c r="U124" s="237">
        <v>3</v>
      </c>
      <c r="V124" s="237">
        <v>4</v>
      </c>
      <c r="W124" s="238">
        <v>3</v>
      </c>
      <c r="X124" s="237">
        <v>3</v>
      </c>
      <c r="Y124" s="253">
        <v>4</v>
      </c>
      <c r="Z124" s="262">
        <v>2</v>
      </c>
      <c r="AA124" s="243"/>
      <c r="AB124" s="243"/>
      <c r="AC124" s="243"/>
      <c r="AD124" s="243"/>
      <c r="AE124" s="243"/>
      <c r="AF124" s="244"/>
      <c r="AG124" s="197">
        <v>72</v>
      </c>
      <c r="AH124" s="198">
        <v>72</v>
      </c>
    </row>
    <row r="125" spans="1:34" ht="15" customHeight="1" x14ac:dyDescent="0.25">
      <c r="A125" s="467"/>
      <c r="B125" s="490"/>
      <c r="C125" s="493"/>
      <c r="D125" s="50" t="s">
        <v>658</v>
      </c>
      <c r="E125" s="51" t="s">
        <v>35</v>
      </c>
      <c r="F125" s="240">
        <v>3</v>
      </c>
      <c r="G125" s="241">
        <v>3</v>
      </c>
      <c r="H125" s="241">
        <v>3</v>
      </c>
      <c r="I125" s="241">
        <v>3</v>
      </c>
      <c r="J125" s="241">
        <v>3</v>
      </c>
      <c r="K125" s="241">
        <v>3</v>
      </c>
      <c r="L125" s="241">
        <v>3</v>
      </c>
      <c r="M125" s="241">
        <v>3</v>
      </c>
      <c r="N125" s="241">
        <v>3</v>
      </c>
      <c r="O125" s="241">
        <v>4</v>
      </c>
      <c r="P125" s="241">
        <v>3</v>
      </c>
      <c r="Q125" s="254">
        <v>4</v>
      </c>
      <c r="R125" s="254">
        <v>5</v>
      </c>
      <c r="S125" s="254">
        <v>4</v>
      </c>
      <c r="T125" s="241">
        <v>3</v>
      </c>
      <c r="U125" s="241">
        <v>3</v>
      </c>
      <c r="V125" s="241">
        <v>4</v>
      </c>
      <c r="W125" s="255">
        <v>4</v>
      </c>
      <c r="X125" s="259">
        <v>6</v>
      </c>
      <c r="Y125" s="259">
        <v>5</v>
      </c>
      <c r="Z125" s="254">
        <v>4</v>
      </c>
      <c r="AA125" s="245"/>
      <c r="AB125" s="245"/>
      <c r="AC125" s="245"/>
      <c r="AD125" s="245"/>
      <c r="AE125" s="245"/>
      <c r="AF125" s="246"/>
      <c r="AG125" s="179">
        <v>76</v>
      </c>
      <c r="AH125" s="199">
        <v>148</v>
      </c>
    </row>
    <row r="126" spans="1:34" ht="15" customHeight="1" x14ac:dyDescent="0.25">
      <c r="A126" s="467"/>
      <c r="B126" s="490"/>
      <c r="C126" s="493"/>
      <c r="D126" s="50" t="s">
        <v>658</v>
      </c>
      <c r="E126" s="51" t="s">
        <v>36</v>
      </c>
      <c r="F126" s="263">
        <v>4</v>
      </c>
      <c r="G126" s="241">
        <v>3</v>
      </c>
      <c r="H126" s="252">
        <v>2</v>
      </c>
      <c r="I126" s="241">
        <v>3</v>
      </c>
      <c r="J126" s="241">
        <v>3</v>
      </c>
      <c r="K126" s="254">
        <v>4</v>
      </c>
      <c r="L126" s="241">
        <v>3</v>
      </c>
      <c r="M126" s="245"/>
      <c r="N126" s="245"/>
      <c r="O126" s="245"/>
      <c r="P126" s="241">
        <v>3</v>
      </c>
      <c r="Q126" s="254">
        <v>4</v>
      </c>
      <c r="R126" s="241">
        <v>4</v>
      </c>
      <c r="S126" s="241">
        <v>3</v>
      </c>
      <c r="T126" s="241">
        <v>3</v>
      </c>
      <c r="U126" s="241">
        <v>3</v>
      </c>
      <c r="V126" s="241">
        <v>4</v>
      </c>
      <c r="W126" s="255">
        <v>4</v>
      </c>
      <c r="X126" s="259">
        <v>5</v>
      </c>
      <c r="Y126" s="241">
        <v>3</v>
      </c>
      <c r="Z126" s="254">
        <v>4</v>
      </c>
      <c r="AA126" s="245"/>
      <c r="AB126" s="245"/>
      <c r="AC126" s="245"/>
      <c r="AD126" s="245"/>
      <c r="AE126" s="245"/>
      <c r="AF126" s="246"/>
      <c r="AG126" s="179">
        <v>62</v>
      </c>
      <c r="AH126" s="199">
        <v>210</v>
      </c>
    </row>
    <row r="127" spans="1:34" ht="15.75" customHeight="1" x14ac:dyDescent="0.25">
      <c r="A127" s="467"/>
      <c r="B127" s="490"/>
      <c r="C127" s="493"/>
      <c r="D127" s="50" t="s">
        <v>658</v>
      </c>
      <c r="E127" s="51" t="s">
        <v>37</v>
      </c>
      <c r="F127" s="240">
        <v>3</v>
      </c>
      <c r="G127" s="254">
        <v>4</v>
      </c>
      <c r="H127" s="245"/>
      <c r="I127" s="241">
        <v>3</v>
      </c>
      <c r="J127" s="245"/>
      <c r="K127" s="245"/>
      <c r="L127" s="245"/>
      <c r="M127" s="241">
        <v>3</v>
      </c>
      <c r="N127" s="259">
        <v>5</v>
      </c>
      <c r="O127" s="241">
        <v>4</v>
      </c>
      <c r="P127" s="245"/>
      <c r="Q127" s="254">
        <v>4</v>
      </c>
      <c r="R127" s="241">
        <v>4</v>
      </c>
      <c r="S127" s="245"/>
      <c r="T127" s="245"/>
      <c r="U127" s="245"/>
      <c r="V127" s="245"/>
      <c r="W127" s="266"/>
      <c r="X127" s="245"/>
      <c r="Y127" s="245"/>
      <c r="Z127" s="241">
        <v>3</v>
      </c>
      <c r="AA127" s="245"/>
      <c r="AB127" s="245"/>
      <c r="AC127" s="245"/>
      <c r="AD127" s="245"/>
      <c r="AE127" s="245"/>
      <c r="AF127" s="246"/>
      <c r="AG127" s="179">
        <v>33</v>
      </c>
      <c r="AH127" s="199">
        <v>243</v>
      </c>
    </row>
    <row r="128" spans="1:34" ht="15.75" customHeight="1" thickBot="1" x14ac:dyDescent="0.3">
      <c r="A128" s="468"/>
      <c r="B128" s="491"/>
      <c r="C128" s="494"/>
      <c r="D128" s="52" t="s">
        <v>658</v>
      </c>
      <c r="E128" s="53" t="s">
        <v>38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188">
        <v>0</v>
      </c>
      <c r="AH128" s="200">
        <v>243</v>
      </c>
    </row>
    <row r="129" spans="1:34" ht="15" customHeight="1" x14ac:dyDescent="0.25">
      <c r="A129" s="466">
        <v>25</v>
      </c>
      <c r="B129" s="489">
        <v>25</v>
      </c>
      <c r="C129" s="492" t="s">
        <v>210</v>
      </c>
      <c r="D129" s="48" t="s">
        <v>210</v>
      </c>
      <c r="E129" s="49" t="s">
        <v>34</v>
      </c>
      <c r="F129" s="239">
        <v>3</v>
      </c>
      <c r="G129" s="237">
        <v>3</v>
      </c>
      <c r="H129" s="237">
        <v>3</v>
      </c>
      <c r="I129" s="237">
        <v>3</v>
      </c>
      <c r="J129" s="237">
        <v>3</v>
      </c>
      <c r="K129" s="237">
        <v>3</v>
      </c>
      <c r="L129" s="237">
        <v>3</v>
      </c>
      <c r="M129" s="237">
        <v>3</v>
      </c>
      <c r="N129" s="237">
        <v>3</v>
      </c>
      <c r="O129" s="237">
        <v>4</v>
      </c>
      <c r="P129" s="237">
        <v>3</v>
      </c>
      <c r="Q129" s="253">
        <v>4</v>
      </c>
      <c r="R129" s="253">
        <v>5</v>
      </c>
      <c r="S129" s="253">
        <v>4</v>
      </c>
      <c r="T129" s="253">
        <v>4</v>
      </c>
      <c r="U129" s="237">
        <v>3</v>
      </c>
      <c r="V129" s="237">
        <v>4</v>
      </c>
      <c r="W129" s="238">
        <v>3</v>
      </c>
      <c r="X129" s="257">
        <v>5</v>
      </c>
      <c r="Y129" s="237">
        <v>3</v>
      </c>
      <c r="Z129" s="253">
        <v>4</v>
      </c>
      <c r="AA129" s="243"/>
      <c r="AB129" s="243"/>
      <c r="AC129" s="243"/>
      <c r="AD129" s="243"/>
      <c r="AE129" s="243"/>
      <c r="AF129" s="244"/>
      <c r="AG129" s="197">
        <v>73</v>
      </c>
      <c r="AH129" s="198">
        <v>73</v>
      </c>
    </row>
    <row r="130" spans="1:34" ht="15" customHeight="1" x14ac:dyDescent="0.25">
      <c r="A130" s="467"/>
      <c r="B130" s="490"/>
      <c r="C130" s="493"/>
      <c r="D130" s="50" t="s">
        <v>210</v>
      </c>
      <c r="E130" s="51" t="s">
        <v>35</v>
      </c>
      <c r="F130" s="240">
        <v>3</v>
      </c>
      <c r="G130" s="241">
        <v>3</v>
      </c>
      <c r="H130" s="241">
        <v>3</v>
      </c>
      <c r="I130" s="241">
        <v>3</v>
      </c>
      <c r="J130" s="241">
        <v>3</v>
      </c>
      <c r="K130" s="241">
        <v>3</v>
      </c>
      <c r="L130" s="241">
        <v>3</v>
      </c>
      <c r="M130" s="241">
        <v>3</v>
      </c>
      <c r="N130" s="252">
        <v>2</v>
      </c>
      <c r="O130" s="241">
        <v>4</v>
      </c>
      <c r="P130" s="254">
        <v>4</v>
      </c>
      <c r="Q130" s="259">
        <v>5</v>
      </c>
      <c r="R130" s="241">
        <v>4</v>
      </c>
      <c r="S130" s="241">
        <v>3</v>
      </c>
      <c r="T130" s="254">
        <v>4</v>
      </c>
      <c r="U130" s="254">
        <v>4</v>
      </c>
      <c r="V130" s="254">
        <v>5</v>
      </c>
      <c r="W130" s="255">
        <v>4</v>
      </c>
      <c r="X130" s="241">
        <v>3</v>
      </c>
      <c r="Y130" s="254">
        <v>4</v>
      </c>
      <c r="Z130" s="254">
        <v>4</v>
      </c>
      <c r="AA130" s="245"/>
      <c r="AB130" s="245"/>
      <c r="AC130" s="245"/>
      <c r="AD130" s="245"/>
      <c r="AE130" s="245"/>
      <c r="AF130" s="246"/>
      <c r="AG130" s="179">
        <v>74</v>
      </c>
      <c r="AH130" s="199">
        <v>147</v>
      </c>
    </row>
    <row r="131" spans="1:34" ht="15" customHeight="1" x14ac:dyDescent="0.25">
      <c r="A131" s="467"/>
      <c r="B131" s="490"/>
      <c r="C131" s="493"/>
      <c r="D131" s="50" t="s">
        <v>210</v>
      </c>
      <c r="E131" s="51" t="s">
        <v>36</v>
      </c>
      <c r="F131" s="240">
        <v>3</v>
      </c>
      <c r="G131" s="254">
        <v>4</v>
      </c>
      <c r="H131" s="254">
        <v>4</v>
      </c>
      <c r="I131" s="241">
        <v>3</v>
      </c>
      <c r="J131" s="252">
        <v>2</v>
      </c>
      <c r="K131" s="241">
        <v>3</v>
      </c>
      <c r="L131" s="241">
        <v>3</v>
      </c>
      <c r="M131" s="245"/>
      <c r="N131" s="245"/>
      <c r="O131" s="245"/>
      <c r="P131" s="241">
        <v>3</v>
      </c>
      <c r="Q131" s="241">
        <v>3</v>
      </c>
      <c r="R131" s="259">
        <v>6</v>
      </c>
      <c r="S131" s="259">
        <v>6</v>
      </c>
      <c r="T131" s="241">
        <v>3</v>
      </c>
      <c r="U131" s="254">
        <v>4</v>
      </c>
      <c r="V131" s="241">
        <v>4</v>
      </c>
      <c r="W131" s="242">
        <v>3</v>
      </c>
      <c r="X131" s="254">
        <v>4</v>
      </c>
      <c r="Y131" s="241">
        <v>3</v>
      </c>
      <c r="Z131" s="254">
        <v>4</v>
      </c>
      <c r="AA131" s="245"/>
      <c r="AB131" s="245"/>
      <c r="AC131" s="245"/>
      <c r="AD131" s="245"/>
      <c r="AE131" s="245"/>
      <c r="AF131" s="246"/>
      <c r="AG131" s="179">
        <v>65</v>
      </c>
      <c r="AH131" s="199">
        <v>212</v>
      </c>
    </row>
    <row r="132" spans="1:34" ht="15.75" customHeight="1" x14ac:dyDescent="0.25">
      <c r="A132" s="467"/>
      <c r="B132" s="490"/>
      <c r="C132" s="493"/>
      <c r="D132" s="50" t="s">
        <v>210</v>
      </c>
      <c r="E132" s="51" t="s">
        <v>37</v>
      </c>
      <c r="F132" s="240">
        <v>3</v>
      </c>
      <c r="G132" s="241">
        <v>3</v>
      </c>
      <c r="H132" s="245"/>
      <c r="I132" s="241">
        <v>3</v>
      </c>
      <c r="J132" s="245"/>
      <c r="K132" s="245"/>
      <c r="L132" s="245"/>
      <c r="M132" s="241">
        <v>3</v>
      </c>
      <c r="N132" s="259">
        <v>5</v>
      </c>
      <c r="O132" s="254">
        <v>5</v>
      </c>
      <c r="P132" s="245"/>
      <c r="Q132" s="254">
        <v>4</v>
      </c>
      <c r="R132" s="254">
        <v>5</v>
      </c>
      <c r="S132" s="245"/>
      <c r="T132" s="245"/>
      <c r="U132" s="245"/>
      <c r="V132" s="245"/>
      <c r="W132" s="266"/>
      <c r="X132" s="245"/>
      <c r="Y132" s="245"/>
      <c r="Z132" s="252">
        <v>2</v>
      </c>
      <c r="AA132" s="245"/>
      <c r="AB132" s="245"/>
      <c r="AC132" s="245"/>
      <c r="AD132" s="245"/>
      <c r="AE132" s="245"/>
      <c r="AF132" s="246"/>
      <c r="AG132" s="179">
        <v>33</v>
      </c>
      <c r="AH132" s="199">
        <v>245</v>
      </c>
    </row>
    <row r="133" spans="1:34" ht="15.75" customHeight="1" thickBot="1" x14ac:dyDescent="0.3">
      <c r="A133" s="468"/>
      <c r="B133" s="491"/>
      <c r="C133" s="494"/>
      <c r="D133" s="52" t="s">
        <v>210</v>
      </c>
      <c r="E133" s="53" t="s">
        <v>38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188">
        <v>0</v>
      </c>
      <c r="AH133" s="200">
        <v>245</v>
      </c>
    </row>
    <row r="134" spans="1:34" ht="15" customHeight="1" x14ac:dyDescent="0.25">
      <c r="A134" s="466">
        <v>26</v>
      </c>
      <c r="B134" s="489">
        <v>26</v>
      </c>
      <c r="C134" s="492" t="s">
        <v>659</v>
      </c>
      <c r="D134" s="48" t="s">
        <v>659</v>
      </c>
      <c r="E134" s="49" t="s">
        <v>34</v>
      </c>
      <c r="F134" s="239">
        <v>3</v>
      </c>
      <c r="G134" s="237">
        <v>3</v>
      </c>
      <c r="H134" s="237">
        <v>3</v>
      </c>
      <c r="I134" s="237">
        <v>3</v>
      </c>
      <c r="J134" s="262">
        <v>2</v>
      </c>
      <c r="K134" s="253">
        <v>4</v>
      </c>
      <c r="L134" s="237">
        <v>3</v>
      </c>
      <c r="M134" s="237">
        <v>3</v>
      </c>
      <c r="N134" s="237">
        <v>3</v>
      </c>
      <c r="O134" s="253">
        <v>5</v>
      </c>
      <c r="P134" s="237">
        <v>3</v>
      </c>
      <c r="Q134" s="237">
        <v>3</v>
      </c>
      <c r="R134" s="257">
        <v>6</v>
      </c>
      <c r="S134" s="257">
        <v>5</v>
      </c>
      <c r="T134" s="257">
        <v>5</v>
      </c>
      <c r="U134" s="253">
        <v>4</v>
      </c>
      <c r="V134" s="237">
        <v>4</v>
      </c>
      <c r="W134" s="238">
        <v>3</v>
      </c>
      <c r="X134" s="257">
        <v>5</v>
      </c>
      <c r="Y134" s="237">
        <v>3</v>
      </c>
      <c r="Z134" s="253">
        <v>4</v>
      </c>
      <c r="AA134" s="243"/>
      <c r="AB134" s="243"/>
      <c r="AC134" s="243"/>
      <c r="AD134" s="243"/>
      <c r="AE134" s="243"/>
      <c r="AF134" s="244"/>
      <c r="AG134" s="197">
        <v>77</v>
      </c>
      <c r="AH134" s="198">
        <v>77</v>
      </c>
    </row>
    <row r="135" spans="1:34" ht="15" customHeight="1" x14ac:dyDescent="0.25">
      <c r="A135" s="467"/>
      <c r="B135" s="490"/>
      <c r="C135" s="493"/>
      <c r="D135" s="50" t="s">
        <v>659</v>
      </c>
      <c r="E135" s="51" t="s">
        <v>35</v>
      </c>
      <c r="F135" s="240">
        <v>3</v>
      </c>
      <c r="G135" s="241">
        <v>3</v>
      </c>
      <c r="H135" s="241">
        <v>3</v>
      </c>
      <c r="I135" s="252">
        <v>2</v>
      </c>
      <c r="J135" s="241">
        <v>3</v>
      </c>
      <c r="K135" s="259">
        <v>5</v>
      </c>
      <c r="L135" s="241">
        <v>3</v>
      </c>
      <c r="M135" s="254">
        <v>4</v>
      </c>
      <c r="N135" s="252">
        <v>2</v>
      </c>
      <c r="O135" s="241">
        <v>4</v>
      </c>
      <c r="P135" s="259">
        <v>5</v>
      </c>
      <c r="Q135" s="241">
        <v>3</v>
      </c>
      <c r="R135" s="259">
        <v>6</v>
      </c>
      <c r="S135" s="254">
        <v>4</v>
      </c>
      <c r="T135" s="254">
        <v>4</v>
      </c>
      <c r="U135" s="259">
        <v>5</v>
      </c>
      <c r="V135" s="241">
        <v>4</v>
      </c>
      <c r="W135" s="242">
        <v>3</v>
      </c>
      <c r="X135" s="241">
        <v>3</v>
      </c>
      <c r="Y135" s="254">
        <v>4</v>
      </c>
      <c r="Z135" s="254">
        <v>4</v>
      </c>
      <c r="AA135" s="245"/>
      <c r="AB135" s="245"/>
      <c r="AC135" s="245"/>
      <c r="AD135" s="245"/>
      <c r="AE135" s="245"/>
      <c r="AF135" s="246"/>
      <c r="AG135" s="179">
        <v>77</v>
      </c>
      <c r="AH135" s="199">
        <v>154</v>
      </c>
    </row>
    <row r="136" spans="1:34" ht="15" customHeight="1" x14ac:dyDescent="0.25">
      <c r="A136" s="467"/>
      <c r="B136" s="490"/>
      <c r="C136" s="493"/>
      <c r="D136" s="50" t="s">
        <v>659</v>
      </c>
      <c r="E136" s="51" t="s">
        <v>36</v>
      </c>
      <c r="F136" s="263">
        <v>4</v>
      </c>
      <c r="G136" s="241">
        <v>3</v>
      </c>
      <c r="H136" s="241">
        <v>3</v>
      </c>
      <c r="I136" s="241">
        <v>3</v>
      </c>
      <c r="J136" s="241">
        <v>3</v>
      </c>
      <c r="K136" s="241">
        <v>3</v>
      </c>
      <c r="L136" s="241">
        <v>3</v>
      </c>
      <c r="M136" s="245"/>
      <c r="N136" s="245"/>
      <c r="O136" s="245"/>
      <c r="P136" s="241">
        <v>3</v>
      </c>
      <c r="Q136" s="254">
        <v>4</v>
      </c>
      <c r="R136" s="241">
        <v>4</v>
      </c>
      <c r="S136" s="241">
        <v>3</v>
      </c>
      <c r="T136" s="259">
        <v>5</v>
      </c>
      <c r="U136" s="241">
        <v>3</v>
      </c>
      <c r="V136" s="241">
        <v>4</v>
      </c>
      <c r="W136" s="242">
        <v>3</v>
      </c>
      <c r="X136" s="241">
        <v>3</v>
      </c>
      <c r="Y136" s="241">
        <v>3</v>
      </c>
      <c r="Z136" s="252">
        <v>2</v>
      </c>
      <c r="AA136" s="245"/>
      <c r="AB136" s="245"/>
      <c r="AC136" s="245"/>
      <c r="AD136" s="245"/>
      <c r="AE136" s="245"/>
      <c r="AF136" s="246"/>
      <c r="AG136" s="179">
        <v>59</v>
      </c>
      <c r="AH136" s="199">
        <v>213</v>
      </c>
    </row>
    <row r="137" spans="1:34" ht="15.75" customHeight="1" x14ac:dyDescent="0.25">
      <c r="A137" s="467"/>
      <c r="B137" s="490"/>
      <c r="C137" s="493"/>
      <c r="D137" s="50" t="s">
        <v>659</v>
      </c>
      <c r="E137" s="51" t="s">
        <v>37</v>
      </c>
      <c r="F137" s="240">
        <v>3</v>
      </c>
      <c r="G137" s="241">
        <v>3</v>
      </c>
      <c r="H137" s="245"/>
      <c r="I137" s="241">
        <v>3</v>
      </c>
      <c r="J137" s="245"/>
      <c r="K137" s="245"/>
      <c r="L137" s="245"/>
      <c r="M137" s="254">
        <v>4</v>
      </c>
      <c r="N137" s="241">
        <v>3</v>
      </c>
      <c r="O137" s="241">
        <v>4</v>
      </c>
      <c r="P137" s="245"/>
      <c r="Q137" s="259">
        <v>5</v>
      </c>
      <c r="R137" s="241">
        <v>4</v>
      </c>
      <c r="S137" s="245"/>
      <c r="T137" s="245"/>
      <c r="U137" s="245"/>
      <c r="V137" s="245"/>
      <c r="W137" s="266"/>
      <c r="X137" s="245"/>
      <c r="Y137" s="245"/>
      <c r="Z137" s="254">
        <v>4</v>
      </c>
      <c r="AA137" s="245"/>
      <c r="AB137" s="245"/>
      <c r="AC137" s="245"/>
      <c r="AD137" s="245"/>
      <c r="AE137" s="245"/>
      <c r="AF137" s="246"/>
      <c r="AG137" s="179">
        <v>33</v>
      </c>
      <c r="AH137" s="199">
        <v>246</v>
      </c>
    </row>
    <row r="138" spans="1:34" ht="15.75" customHeight="1" thickBot="1" x14ac:dyDescent="0.3">
      <c r="A138" s="468"/>
      <c r="B138" s="491"/>
      <c r="C138" s="494"/>
      <c r="D138" s="52" t="s">
        <v>659</v>
      </c>
      <c r="E138" s="53" t="s">
        <v>38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188">
        <v>0</v>
      </c>
      <c r="AH138" s="200">
        <v>246</v>
      </c>
    </row>
    <row r="139" spans="1:34" ht="15" customHeight="1" x14ac:dyDescent="0.25">
      <c r="A139" s="466">
        <v>27</v>
      </c>
      <c r="B139" s="489">
        <v>27</v>
      </c>
      <c r="C139" s="492" t="s">
        <v>660</v>
      </c>
      <c r="D139" s="48" t="s">
        <v>660</v>
      </c>
      <c r="E139" s="49" t="s">
        <v>34</v>
      </c>
      <c r="F139" s="239">
        <v>3</v>
      </c>
      <c r="G139" s="237">
        <v>3</v>
      </c>
      <c r="H139" s="253">
        <v>4</v>
      </c>
      <c r="I139" s="237">
        <v>3</v>
      </c>
      <c r="J139" s="253">
        <v>4</v>
      </c>
      <c r="K139" s="237">
        <v>3</v>
      </c>
      <c r="L139" s="253">
        <v>4</v>
      </c>
      <c r="M139" s="253">
        <v>4</v>
      </c>
      <c r="N139" s="237">
        <v>3</v>
      </c>
      <c r="O139" s="237">
        <v>4</v>
      </c>
      <c r="P139" s="237">
        <v>3</v>
      </c>
      <c r="Q139" s="237">
        <v>3</v>
      </c>
      <c r="R139" s="237">
        <v>4</v>
      </c>
      <c r="S139" s="253">
        <v>4</v>
      </c>
      <c r="T139" s="253">
        <v>4</v>
      </c>
      <c r="U139" s="253">
        <v>4</v>
      </c>
      <c r="V139" s="237">
        <v>4</v>
      </c>
      <c r="W139" s="265">
        <v>4</v>
      </c>
      <c r="X139" s="257">
        <v>5</v>
      </c>
      <c r="Y139" s="253">
        <v>4</v>
      </c>
      <c r="Z139" s="253">
        <v>4</v>
      </c>
      <c r="AA139" s="243"/>
      <c r="AB139" s="243"/>
      <c r="AC139" s="243"/>
      <c r="AD139" s="243"/>
      <c r="AE139" s="243"/>
      <c r="AF139" s="244"/>
      <c r="AG139" s="197">
        <v>78</v>
      </c>
      <c r="AH139" s="198">
        <v>78</v>
      </c>
    </row>
    <row r="140" spans="1:34" ht="15" customHeight="1" x14ac:dyDescent="0.25">
      <c r="A140" s="467"/>
      <c r="B140" s="490"/>
      <c r="C140" s="493"/>
      <c r="D140" s="50" t="s">
        <v>660</v>
      </c>
      <c r="E140" s="51" t="s">
        <v>35</v>
      </c>
      <c r="F140" s="240">
        <v>3</v>
      </c>
      <c r="G140" s="241">
        <v>3</v>
      </c>
      <c r="H140" s="241">
        <v>3</v>
      </c>
      <c r="I140" s="241">
        <v>3</v>
      </c>
      <c r="J140" s="252">
        <v>2</v>
      </c>
      <c r="K140" s="254">
        <v>4</v>
      </c>
      <c r="L140" s="254">
        <v>4</v>
      </c>
      <c r="M140" s="241">
        <v>3</v>
      </c>
      <c r="N140" s="254">
        <v>4</v>
      </c>
      <c r="O140" s="241">
        <v>4</v>
      </c>
      <c r="P140" s="241">
        <v>3</v>
      </c>
      <c r="Q140" s="259">
        <v>5</v>
      </c>
      <c r="R140" s="252">
        <v>3</v>
      </c>
      <c r="S140" s="254">
        <v>4</v>
      </c>
      <c r="T140" s="254">
        <v>4</v>
      </c>
      <c r="U140" s="254">
        <v>4</v>
      </c>
      <c r="V140" s="241">
        <v>4</v>
      </c>
      <c r="W140" s="242">
        <v>3</v>
      </c>
      <c r="X140" s="254">
        <v>4</v>
      </c>
      <c r="Y140" s="259">
        <v>6</v>
      </c>
      <c r="Z140" s="254">
        <v>4</v>
      </c>
      <c r="AA140" s="245"/>
      <c r="AB140" s="245"/>
      <c r="AC140" s="245"/>
      <c r="AD140" s="245"/>
      <c r="AE140" s="245"/>
      <c r="AF140" s="246"/>
      <c r="AG140" s="179">
        <v>77</v>
      </c>
      <c r="AH140" s="199">
        <v>155</v>
      </c>
    </row>
    <row r="141" spans="1:34" ht="15" customHeight="1" x14ac:dyDescent="0.25">
      <c r="A141" s="467"/>
      <c r="B141" s="490"/>
      <c r="C141" s="493"/>
      <c r="D141" s="50" t="s">
        <v>660</v>
      </c>
      <c r="E141" s="51" t="s">
        <v>36</v>
      </c>
      <c r="F141" s="240">
        <v>3</v>
      </c>
      <c r="G141" s="241">
        <v>3</v>
      </c>
      <c r="H141" s="241">
        <v>3</v>
      </c>
      <c r="I141" s="241">
        <v>3</v>
      </c>
      <c r="J141" s="241">
        <v>3</v>
      </c>
      <c r="K141" s="241">
        <v>3</v>
      </c>
      <c r="L141" s="241">
        <v>3</v>
      </c>
      <c r="M141" s="245"/>
      <c r="N141" s="245"/>
      <c r="O141" s="245"/>
      <c r="P141" s="241">
        <v>3</v>
      </c>
      <c r="Q141" s="241">
        <v>3</v>
      </c>
      <c r="R141" s="241">
        <v>4</v>
      </c>
      <c r="S141" s="241">
        <v>3</v>
      </c>
      <c r="T141" s="241">
        <v>3</v>
      </c>
      <c r="U141" s="259">
        <v>5</v>
      </c>
      <c r="V141" s="241">
        <v>4</v>
      </c>
      <c r="W141" s="242">
        <v>3</v>
      </c>
      <c r="X141" s="254">
        <v>4</v>
      </c>
      <c r="Y141" s="254">
        <v>4</v>
      </c>
      <c r="Z141" s="254">
        <v>4</v>
      </c>
      <c r="AA141" s="245"/>
      <c r="AB141" s="245"/>
      <c r="AC141" s="245"/>
      <c r="AD141" s="245"/>
      <c r="AE141" s="245"/>
      <c r="AF141" s="246"/>
      <c r="AG141" s="179">
        <v>61</v>
      </c>
      <c r="AH141" s="199">
        <v>216</v>
      </c>
    </row>
    <row r="142" spans="1:34" ht="15.75" customHeight="1" x14ac:dyDescent="0.25">
      <c r="A142" s="467"/>
      <c r="B142" s="490"/>
      <c r="C142" s="493"/>
      <c r="D142" s="50" t="s">
        <v>660</v>
      </c>
      <c r="E142" s="51" t="s">
        <v>37</v>
      </c>
      <c r="F142" s="240">
        <v>3</v>
      </c>
      <c r="G142" s="241">
        <v>3</v>
      </c>
      <c r="H142" s="245"/>
      <c r="I142" s="254">
        <v>4</v>
      </c>
      <c r="J142" s="245"/>
      <c r="K142" s="245"/>
      <c r="L142" s="245"/>
      <c r="M142" s="241">
        <v>3</v>
      </c>
      <c r="N142" s="241">
        <v>3</v>
      </c>
      <c r="O142" s="254">
        <v>5</v>
      </c>
      <c r="P142" s="245"/>
      <c r="Q142" s="241">
        <v>3</v>
      </c>
      <c r="R142" s="254">
        <v>5</v>
      </c>
      <c r="S142" s="245"/>
      <c r="T142" s="245"/>
      <c r="U142" s="245"/>
      <c r="V142" s="245"/>
      <c r="W142" s="266"/>
      <c r="X142" s="245"/>
      <c r="Y142" s="245"/>
      <c r="Z142" s="259">
        <v>5</v>
      </c>
      <c r="AA142" s="245"/>
      <c r="AB142" s="245"/>
      <c r="AC142" s="245"/>
      <c r="AD142" s="245"/>
      <c r="AE142" s="245"/>
      <c r="AF142" s="246"/>
      <c r="AG142" s="179">
        <v>34</v>
      </c>
      <c r="AH142" s="199">
        <v>250</v>
      </c>
    </row>
    <row r="143" spans="1:34" ht="15.75" customHeight="1" thickBot="1" x14ac:dyDescent="0.3">
      <c r="A143" s="468"/>
      <c r="B143" s="491"/>
      <c r="C143" s="494"/>
      <c r="D143" s="52" t="s">
        <v>660</v>
      </c>
      <c r="E143" s="53" t="s">
        <v>38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188">
        <v>0</v>
      </c>
      <c r="AH143" s="200">
        <v>250</v>
      </c>
    </row>
    <row r="144" spans="1:34" ht="15" customHeight="1" x14ac:dyDescent="0.25">
      <c r="A144" s="466">
        <v>28</v>
      </c>
      <c r="B144" s="489">
        <v>27</v>
      </c>
      <c r="C144" s="492" t="s">
        <v>661</v>
      </c>
      <c r="D144" s="48" t="s">
        <v>661</v>
      </c>
      <c r="E144" s="49" t="s">
        <v>34</v>
      </c>
      <c r="F144" s="239">
        <v>3</v>
      </c>
      <c r="G144" s="237">
        <v>3</v>
      </c>
      <c r="H144" s="237">
        <v>3</v>
      </c>
      <c r="I144" s="237">
        <v>3</v>
      </c>
      <c r="J144" s="237">
        <v>3</v>
      </c>
      <c r="K144" s="253">
        <v>4</v>
      </c>
      <c r="L144" s="253">
        <v>4</v>
      </c>
      <c r="M144" s="237">
        <v>3</v>
      </c>
      <c r="N144" s="237">
        <v>3</v>
      </c>
      <c r="O144" s="237">
        <v>4</v>
      </c>
      <c r="P144" s="237">
        <v>3</v>
      </c>
      <c r="Q144" s="257">
        <v>5</v>
      </c>
      <c r="R144" s="253">
        <v>5</v>
      </c>
      <c r="S144" s="253">
        <v>4</v>
      </c>
      <c r="T144" s="253">
        <v>4</v>
      </c>
      <c r="U144" s="257">
        <v>5</v>
      </c>
      <c r="V144" s="253">
        <v>5</v>
      </c>
      <c r="W144" s="265">
        <v>4</v>
      </c>
      <c r="X144" s="237">
        <v>3</v>
      </c>
      <c r="Y144" s="253">
        <v>4</v>
      </c>
      <c r="Z144" s="262">
        <v>2</v>
      </c>
      <c r="AA144" s="243"/>
      <c r="AB144" s="243"/>
      <c r="AC144" s="243"/>
      <c r="AD144" s="243"/>
      <c r="AE144" s="243"/>
      <c r="AF144" s="244"/>
      <c r="AG144" s="197">
        <v>77</v>
      </c>
      <c r="AH144" s="198">
        <v>77</v>
      </c>
    </row>
    <row r="145" spans="1:34" ht="15" customHeight="1" x14ac:dyDescent="0.25">
      <c r="A145" s="467"/>
      <c r="B145" s="490"/>
      <c r="C145" s="493"/>
      <c r="D145" s="50" t="s">
        <v>661</v>
      </c>
      <c r="E145" s="51" t="s">
        <v>35</v>
      </c>
      <c r="F145" s="261">
        <v>2</v>
      </c>
      <c r="G145" s="241">
        <v>3</v>
      </c>
      <c r="H145" s="241">
        <v>3</v>
      </c>
      <c r="I145" s="241">
        <v>3</v>
      </c>
      <c r="J145" s="252">
        <v>2</v>
      </c>
      <c r="K145" s="254">
        <v>4</v>
      </c>
      <c r="L145" s="254">
        <v>4</v>
      </c>
      <c r="M145" s="241">
        <v>3</v>
      </c>
      <c r="N145" s="259">
        <v>5</v>
      </c>
      <c r="O145" s="241">
        <v>4</v>
      </c>
      <c r="P145" s="254">
        <v>4</v>
      </c>
      <c r="Q145" s="254">
        <v>4</v>
      </c>
      <c r="R145" s="254">
        <v>5</v>
      </c>
      <c r="S145" s="254">
        <v>4</v>
      </c>
      <c r="T145" s="241">
        <v>3</v>
      </c>
      <c r="U145" s="259">
        <v>5</v>
      </c>
      <c r="V145" s="259">
        <v>6</v>
      </c>
      <c r="W145" s="255">
        <v>4</v>
      </c>
      <c r="X145" s="241">
        <v>3</v>
      </c>
      <c r="Y145" s="241">
        <v>3</v>
      </c>
      <c r="Z145" s="252">
        <v>2</v>
      </c>
      <c r="AA145" s="245"/>
      <c r="AB145" s="245"/>
      <c r="AC145" s="245"/>
      <c r="AD145" s="245"/>
      <c r="AE145" s="245"/>
      <c r="AF145" s="246"/>
      <c r="AG145" s="179">
        <v>76</v>
      </c>
      <c r="AH145" s="199">
        <v>153</v>
      </c>
    </row>
    <row r="146" spans="1:34" ht="15" customHeight="1" x14ac:dyDescent="0.25">
      <c r="A146" s="467"/>
      <c r="B146" s="490"/>
      <c r="C146" s="493"/>
      <c r="D146" s="50" t="s">
        <v>661</v>
      </c>
      <c r="E146" s="51" t="s">
        <v>36</v>
      </c>
      <c r="F146" s="240">
        <v>3</v>
      </c>
      <c r="G146" s="241">
        <v>3</v>
      </c>
      <c r="H146" s="254">
        <v>4</v>
      </c>
      <c r="I146" s="254">
        <v>4</v>
      </c>
      <c r="J146" s="241">
        <v>3</v>
      </c>
      <c r="K146" s="241">
        <v>3</v>
      </c>
      <c r="L146" s="254">
        <v>4</v>
      </c>
      <c r="M146" s="245"/>
      <c r="N146" s="245"/>
      <c r="O146" s="245"/>
      <c r="P146" s="254">
        <v>4</v>
      </c>
      <c r="Q146" s="254">
        <v>4</v>
      </c>
      <c r="R146" s="241">
        <v>4</v>
      </c>
      <c r="S146" s="241">
        <v>3</v>
      </c>
      <c r="T146" s="241">
        <v>3</v>
      </c>
      <c r="U146" s="241">
        <v>3</v>
      </c>
      <c r="V146" s="254">
        <v>5</v>
      </c>
      <c r="W146" s="242">
        <v>3</v>
      </c>
      <c r="X146" s="254">
        <v>4</v>
      </c>
      <c r="Y146" s="241">
        <v>3</v>
      </c>
      <c r="Z146" s="241">
        <v>3</v>
      </c>
      <c r="AA146" s="245"/>
      <c r="AB146" s="245"/>
      <c r="AC146" s="245"/>
      <c r="AD146" s="245"/>
      <c r="AE146" s="245"/>
      <c r="AF146" s="246"/>
      <c r="AG146" s="179">
        <v>63</v>
      </c>
      <c r="AH146" s="199">
        <v>216</v>
      </c>
    </row>
    <row r="147" spans="1:34" ht="15.75" customHeight="1" x14ac:dyDescent="0.25">
      <c r="A147" s="467"/>
      <c r="B147" s="490"/>
      <c r="C147" s="493"/>
      <c r="D147" s="50" t="s">
        <v>661</v>
      </c>
      <c r="E147" s="51" t="s">
        <v>37</v>
      </c>
      <c r="F147" s="240">
        <v>3</v>
      </c>
      <c r="G147" s="241">
        <v>3</v>
      </c>
      <c r="H147" s="245"/>
      <c r="I147" s="254">
        <v>4</v>
      </c>
      <c r="J147" s="245"/>
      <c r="K147" s="245"/>
      <c r="L147" s="245"/>
      <c r="M147" s="254">
        <v>4</v>
      </c>
      <c r="N147" s="241">
        <v>3</v>
      </c>
      <c r="O147" s="254">
        <v>5</v>
      </c>
      <c r="P147" s="245"/>
      <c r="Q147" s="259">
        <v>6</v>
      </c>
      <c r="R147" s="241">
        <v>4</v>
      </c>
      <c r="S147" s="245"/>
      <c r="T147" s="245"/>
      <c r="U147" s="245"/>
      <c r="V147" s="245"/>
      <c r="W147" s="266"/>
      <c r="X147" s="245"/>
      <c r="Y147" s="245"/>
      <c r="Z147" s="252">
        <v>2</v>
      </c>
      <c r="AA147" s="245"/>
      <c r="AB147" s="245"/>
      <c r="AC147" s="245"/>
      <c r="AD147" s="245"/>
      <c r="AE147" s="245"/>
      <c r="AF147" s="246"/>
      <c r="AG147" s="179">
        <v>34</v>
      </c>
      <c r="AH147" s="199">
        <v>250</v>
      </c>
    </row>
    <row r="148" spans="1:34" ht="15.75" customHeight="1" thickBot="1" x14ac:dyDescent="0.3">
      <c r="A148" s="468"/>
      <c r="B148" s="491"/>
      <c r="C148" s="494"/>
      <c r="D148" s="52" t="s">
        <v>661</v>
      </c>
      <c r="E148" s="53" t="s">
        <v>38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188">
        <v>0</v>
      </c>
      <c r="AH148" s="200">
        <v>250</v>
      </c>
    </row>
    <row r="149" spans="1:34" ht="15" customHeight="1" x14ac:dyDescent="0.25">
      <c r="A149" s="466">
        <v>29</v>
      </c>
      <c r="B149" s="489">
        <v>29</v>
      </c>
      <c r="C149" s="492" t="s">
        <v>220</v>
      </c>
      <c r="D149" s="48" t="s">
        <v>220</v>
      </c>
      <c r="E149" s="49" t="s">
        <v>34</v>
      </c>
      <c r="F149" s="239">
        <v>3</v>
      </c>
      <c r="G149" s="237">
        <v>3</v>
      </c>
      <c r="H149" s="237">
        <v>3</v>
      </c>
      <c r="I149" s="237">
        <v>3</v>
      </c>
      <c r="J149" s="237">
        <v>3</v>
      </c>
      <c r="K149" s="257">
        <v>5</v>
      </c>
      <c r="L149" s="257">
        <v>6</v>
      </c>
      <c r="M149" s="253">
        <v>4</v>
      </c>
      <c r="N149" s="237">
        <v>3</v>
      </c>
      <c r="O149" s="253">
        <v>5</v>
      </c>
      <c r="P149" s="237">
        <v>3</v>
      </c>
      <c r="Q149" s="237">
        <v>3</v>
      </c>
      <c r="R149" s="237">
        <v>4</v>
      </c>
      <c r="S149" s="253">
        <v>4</v>
      </c>
      <c r="T149" s="257">
        <v>6</v>
      </c>
      <c r="U149" s="237">
        <v>3</v>
      </c>
      <c r="V149" s="237">
        <v>4</v>
      </c>
      <c r="W149" s="238">
        <v>3</v>
      </c>
      <c r="X149" s="253">
        <v>4</v>
      </c>
      <c r="Y149" s="237">
        <v>3</v>
      </c>
      <c r="Z149" s="262">
        <v>2</v>
      </c>
      <c r="AA149" s="243"/>
      <c r="AB149" s="243"/>
      <c r="AC149" s="243"/>
      <c r="AD149" s="243"/>
      <c r="AE149" s="243"/>
      <c r="AF149" s="244"/>
      <c r="AG149" s="197">
        <v>77</v>
      </c>
      <c r="AH149" s="198">
        <v>77</v>
      </c>
    </row>
    <row r="150" spans="1:34" ht="15" customHeight="1" x14ac:dyDescent="0.25">
      <c r="A150" s="467"/>
      <c r="B150" s="490"/>
      <c r="C150" s="493"/>
      <c r="D150" s="50" t="s">
        <v>220</v>
      </c>
      <c r="E150" s="51" t="s">
        <v>35</v>
      </c>
      <c r="F150" s="240">
        <v>3</v>
      </c>
      <c r="G150" s="241">
        <v>3</v>
      </c>
      <c r="H150" s="241">
        <v>3</v>
      </c>
      <c r="I150" s="241">
        <v>3</v>
      </c>
      <c r="J150" s="241">
        <v>3</v>
      </c>
      <c r="K150" s="259">
        <v>5</v>
      </c>
      <c r="L150" s="241">
        <v>3</v>
      </c>
      <c r="M150" s="241">
        <v>3</v>
      </c>
      <c r="N150" s="241">
        <v>3</v>
      </c>
      <c r="O150" s="241">
        <v>4</v>
      </c>
      <c r="P150" s="241">
        <v>3</v>
      </c>
      <c r="Q150" s="254">
        <v>4</v>
      </c>
      <c r="R150" s="259">
        <v>6</v>
      </c>
      <c r="S150" s="241">
        <v>3</v>
      </c>
      <c r="T150" s="254">
        <v>4</v>
      </c>
      <c r="U150" s="259">
        <v>5</v>
      </c>
      <c r="V150" s="241">
        <v>4</v>
      </c>
      <c r="W150" s="255">
        <v>4</v>
      </c>
      <c r="X150" s="241">
        <v>3</v>
      </c>
      <c r="Y150" s="241">
        <v>3</v>
      </c>
      <c r="Z150" s="252">
        <v>2</v>
      </c>
      <c r="AA150" s="245"/>
      <c r="AB150" s="245"/>
      <c r="AC150" s="245"/>
      <c r="AD150" s="245"/>
      <c r="AE150" s="245"/>
      <c r="AF150" s="246"/>
      <c r="AG150" s="179">
        <v>74</v>
      </c>
      <c r="AH150" s="199">
        <v>151</v>
      </c>
    </row>
    <row r="151" spans="1:34" ht="15" customHeight="1" x14ac:dyDescent="0.25">
      <c r="A151" s="467"/>
      <c r="B151" s="490"/>
      <c r="C151" s="493"/>
      <c r="D151" s="50" t="s">
        <v>220</v>
      </c>
      <c r="E151" s="51" t="s">
        <v>36</v>
      </c>
      <c r="F151" s="263">
        <v>4</v>
      </c>
      <c r="G151" s="241">
        <v>3</v>
      </c>
      <c r="H151" s="241">
        <v>3</v>
      </c>
      <c r="I151" s="241">
        <v>3</v>
      </c>
      <c r="J151" s="241">
        <v>3</v>
      </c>
      <c r="K151" s="254">
        <v>4</v>
      </c>
      <c r="L151" s="241">
        <v>3</v>
      </c>
      <c r="M151" s="245"/>
      <c r="N151" s="245"/>
      <c r="O151" s="245"/>
      <c r="P151" s="241">
        <v>3</v>
      </c>
      <c r="Q151" s="254">
        <v>4</v>
      </c>
      <c r="R151" s="254">
        <v>5</v>
      </c>
      <c r="S151" s="241">
        <v>3</v>
      </c>
      <c r="T151" s="241">
        <v>3</v>
      </c>
      <c r="U151" s="254">
        <v>4</v>
      </c>
      <c r="V151" s="241">
        <v>4</v>
      </c>
      <c r="W151" s="242">
        <v>3</v>
      </c>
      <c r="X151" s="254">
        <v>4</v>
      </c>
      <c r="Y151" s="254">
        <v>4</v>
      </c>
      <c r="Z151" s="254">
        <v>4</v>
      </c>
      <c r="AA151" s="245"/>
      <c r="AB151" s="245"/>
      <c r="AC151" s="245"/>
      <c r="AD151" s="245"/>
      <c r="AE151" s="245"/>
      <c r="AF151" s="246"/>
      <c r="AG151" s="179">
        <v>64</v>
      </c>
      <c r="AH151" s="199">
        <v>215</v>
      </c>
    </row>
    <row r="152" spans="1:34" ht="15.75" customHeight="1" x14ac:dyDescent="0.25">
      <c r="A152" s="467"/>
      <c r="B152" s="490"/>
      <c r="C152" s="493"/>
      <c r="D152" s="50" t="s">
        <v>220</v>
      </c>
      <c r="E152" s="51" t="s">
        <v>37</v>
      </c>
      <c r="F152" s="263">
        <v>4</v>
      </c>
      <c r="G152" s="241">
        <v>3</v>
      </c>
      <c r="H152" s="245"/>
      <c r="I152" s="254">
        <v>4</v>
      </c>
      <c r="J152" s="245"/>
      <c r="K152" s="245"/>
      <c r="L152" s="245"/>
      <c r="M152" s="259">
        <v>5</v>
      </c>
      <c r="N152" s="241">
        <v>3</v>
      </c>
      <c r="O152" s="254">
        <v>5</v>
      </c>
      <c r="P152" s="245"/>
      <c r="Q152" s="259">
        <v>6</v>
      </c>
      <c r="R152" s="254">
        <v>5</v>
      </c>
      <c r="S152" s="245"/>
      <c r="T152" s="245"/>
      <c r="U152" s="245"/>
      <c r="V152" s="245"/>
      <c r="W152" s="266"/>
      <c r="X152" s="245"/>
      <c r="Y152" s="245"/>
      <c r="Z152" s="259">
        <v>6</v>
      </c>
      <c r="AA152" s="245"/>
      <c r="AB152" s="245"/>
      <c r="AC152" s="245"/>
      <c r="AD152" s="245"/>
      <c r="AE152" s="245"/>
      <c r="AF152" s="246"/>
      <c r="AG152" s="179">
        <v>41</v>
      </c>
      <c r="AH152" s="199">
        <v>256</v>
      </c>
    </row>
    <row r="153" spans="1:34" ht="15.75" customHeight="1" thickBot="1" x14ac:dyDescent="0.3">
      <c r="A153" s="468"/>
      <c r="B153" s="491"/>
      <c r="C153" s="494"/>
      <c r="D153" s="52" t="s">
        <v>220</v>
      </c>
      <c r="E153" s="53" t="s">
        <v>38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188">
        <v>0</v>
      </c>
      <c r="AH153" s="200">
        <v>256</v>
      </c>
    </row>
    <row r="154" spans="1:34" ht="15" customHeight="1" x14ac:dyDescent="0.25">
      <c r="A154" s="466">
        <v>30</v>
      </c>
      <c r="B154" s="489">
        <v>30</v>
      </c>
      <c r="C154" s="492" t="s">
        <v>662</v>
      </c>
      <c r="D154" s="48" t="s">
        <v>662</v>
      </c>
      <c r="E154" s="49" t="s">
        <v>34</v>
      </c>
      <c r="F154" s="239">
        <v>3</v>
      </c>
      <c r="G154" s="237">
        <v>3</v>
      </c>
      <c r="H154" s="237">
        <v>3</v>
      </c>
      <c r="I154" s="237">
        <v>3</v>
      </c>
      <c r="J154" s="237">
        <v>3</v>
      </c>
      <c r="K154" s="237">
        <v>3</v>
      </c>
      <c r="L154" s="237">
        <v>3</v>
      </c>
      <c r="M154" s="237">
        <v>3</v>
      </c>
      <c r="N154" s="237">
        <v>3</v>
      </c>
      <c r="O154" s="237">
        <v>4</v>
      </c>
      <c r="P154" s="262">
        <v>2</v>
      </c>
      <c r="Q154" s="237">
        <v>3</v>
      </c>
      <c r="R154" s="237">
        <v>4</v>
      </c>
      <c r="S154" s="237">
        <v>3</v>
      </c>
      <c r="T154" s="253">
        <v>4</v>
      </c>
      <c r="U154" s="237">
        <v>3</v>
      </c>
      <c r="V154" s="237">
        <v>4</v>
      </c>
      <c r="W154" s="265">
        <v>4</v>
      </c>
      <c r="X154" s="237">
        <v>3</v>
      </c>
      <c r="Y154" s="237">
        <v>3</v>
      </c>
      <c r="Z154" s="253">
        <v>4</v>
      </c>
      <c r="AA154" s="243"/>
      <c r="AB154" s="243"/>
      <c r="AC154" s="243"/>
      <c r="AD154" s="243"/>
      <c r="AE154" s="243"/>
      <c r="AF154" s="244"/>
      <c r="AG154" s="197">
        <v>68</v>
      </c>
      <c r="AH154" s="198">
        <v>68</v>
      </c>
    </row>
    <row r="155" spans="1:34" ht="15" customHeight="1" x14ac:dyDescent="0.25">
      <c r="A155" s="467"/>
      <c r="B155" s="490"/>
      <c r="C155" s="493"/>
      <c r="D155" s="50" t="s">
        <v>662</v>
      </c>
      <c r="E155" s="51" t="s">
        <v>35</v>
      </c>
      <c r="F155" s="263">
        <v>4</v>
      </c>
      <c r="G155" s="241">
        <v>3</v>
      </c>
      <c r="H155" s="241">
        <v>3</v>
      </c>
      <c r="I155" s="241">
        <v>3</v>
      </c>
      <c r="J155" s="252">
        <v>2</v>
      </c>
      <c r="K155" s="241">
        <v>3</v>
      </c>
      <c r="L155" s="254">
        <v>4</v>
      </c>
      <c r="M155" s="254">
        <v>4</v>
      </c>
      <c r="N155" s="254">
        <v>4</v>
      </c>
      <c r="O155" s="259">
        <v>6</v>
      </c>
      <c r="P155" s="241">
        <v>3</v>
      </c>
      <c r="Q155" s="254">
        <v>4</v>
      </c>
      <c r="R155" s="254">
        <v>5</v>
      </c>
      <c r="S155" s="254">
        <v>4</v>
      </c>
      <c r="T155" s="254">
        <v>4</v>
      </c>
      <c r="U155" s="254">
        <v>4</v>
      </c>
      <c r="V155" s="241">
        <v>4</v>
      </c>
      <c r="W155" s="255">
        <v>4</v>
      </c>
      <c r="X155" s="241">
        <v>3</v>
      </c>
      <c r="Y155" s="254">
        <v>4</v>
      </c>
      <c r="Z155" s="252">
        <v>2</v>
      </c>
      <c r="AA155" s="245"/>
      <c r="AB155" s="245"/>
      <c r="AC155" s="245"/>
      <c r="AD155" s="245"/>
      <c r="AE155" s="245"/>
      <c r="AF155" s="246"/>
      <c r="AG155" s="179">
        <v>77</v>
      </c>
      <c r="AH155" s="199">
        <v>145</v>
      </c>
    </row>
    <row r="156" spans="1:34" ht="15" customHeight="1" x14ac:dyDescent="0.25">
      <c r="A156" s="467"/>
      <c r="B156" s="490"/>
      <c r="C156" s="493"/>
      <c r="D156" s="50" t="s">
        <v>662</v>
      </c>
      <c r="E156" s="51" t="s">
        <v>36</v>
      </c>
      <c r="F156" s="240">
        <v>3</v>
      </c>
      <c r="G156" s="241">
        <v>3</v>
      </c>
      <c r="H156" s="252">
        <v>2</v>
      </c>
      <c r="I156" s="241">
        <v>3</v>
      </c>
      <c r="J156" s="252">
        <v>2</v>
      </c>
      <c r="K156" s="241">
        <v>3</v>
      </c>
      <c r="L156" s="241">
        <v>3</v>
      </c>
      <c r="M156" s="245"/>
      <c r="N156" s="245"/>
      <c r="O156" s="245"/>
      <c r="P156" s="241">
        <v>3</v>
      </c>
      <c r="Q156" s="241">
        <v>3</v>
      </c>
      <c r="R156" s="241">
        <v>4</v>
      </c>
      <c r="S156" s="254">
        <v>4</v>
      </c>
      <c r="T156" s="259">
        <v>5</v>
      </c>
      <c r="U156" s="241">
        <v>3</v>
      </c>
      <c r="V156" s="241">
        <v>4</v>
      </c>
      <c r="W156" s="255">
        <v>4</v>
      </c>
      <c r="X156" s="241">
        <v>3</v>
      </c>
      <c r="Y156" s="241">
        <v>3</v>
      </c>
      <c r="Z156" s="252">
        <v>2</v>
      </c>
      <c r="AA156" s="245"/>
      <c r="AB156" s="245"/>
      <c r="AC156" s="245"/>
      <c r="AD156" s="245"/>
      <c r="AE156" s="245"/>
      <c r="AF156" s="246"/>
      <c r="AG156" s="179">
        <v>57</v>
      </c>
      <c r="AH156" s="199">
        <v>202</v>
      </c>
    </row>
    <row r="157" spans="1:34" ht="15.75" customHeight="1" x14ac:dyDescent="0.25">
      <c r="A157" s="467"/>
      <c r="B157" s="490"/>
      <c r="C157" s="493"/>
      <c r="D157" s="50" t="s">
        <v>662</v>
      </c>
      <c r="E157" s="51" t="s">
        <v>37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179">
        <v>0</v>
      </c>
      <c r="AH157" s="199">
        <v>202</v>
      </c>
    </row>
    <row r="158" spans="1:34" ht="15.75" customHeight="1" thickBot="1" x14ac:dyDescent="0.3">
      <c r="A158" s="468"/>
      <c r="B158" s="491"/>
      <c r="C158" s="494"/>
      <c r="D158" s="52" t="s">
        <v>662</v>
      </c>
      <c r="E158" s="53" t="s">
        <v>38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188">
        <v>0</v>
      </c>
      <c r="AH158" s="200">
        <v>202</v>
      </c>
    </row>
    <row r="159" spans="1:34" ht="15" customHeight="1" x14ac:dyDescent="0.25">
      <c r="A159" s="466">
        <v>31</v>
      </c>
      <c r="B159" s="489">
        <v>31</v>
      </c>
      <c r="C159" s="492" t="s">
        <v>606</v>
      </c>
      <c r="D159" s="48" t="s">
        <v>606</v>
      </c>
      <c r="E159" s="49" t="s">
        <v>34</v>
      </c>
      <c r="F159" s="264">
        <v>4</v>
      </c>
      <c r="G159" s="237">
        <v>3</v>
      </c>
      <c r="H159" s="237">
        <v>3</v>
      </c>
      <c r="I159" s="237">
        <v>3</v>
      </c>
      <c r="J159" s="262">
        <v>2</v>
      </c>
      <c r="K159" s="253">
        <v>4</v>
      </c>
      <c r="L159" s="253">
        <v>4</v>
      </c>
      <c r="M159" s="253">
        <v>4</v>
      </c>
      <c r="N159" s="237">
        <v>3</v>
      </c>
      <c r="O159" s="237">
        <v>4</v>
      </c>
      <c r="P159" s="253">
        <v>4</v>
      </c>
      <c r="Q159" s="253">
        <v>4</v>
      </c>
      <c r="R159" s="253">
        <v>5</v>
      </c>
      <c r="S159" s="237">
        <v>3</v>
      </c>
      <c r="T159" s="253">
        <v>4</v>
      </c>
      <c r="U159" s="237">
        <v>3</v>
      </c>
      <c r="V159" s="237">
        <v>4</v>
      </c>
      <c r="W159" s="265">
        <v>4</v>
      </c>
      <c r="X159" s="253">
        <v>4</v>
      </c>
      <c r="Y159" s="262">
        <v>2</v>
      </c>
      <c r="Z159" s="237">
        <v>3</v>
      </c>
      <c r="AA159" s="243"/>
      <c r="AB159" s="243"/>
      <c r="AC159" s="243"/>
      <c r="AD159" s="243"/>
      <c r="AE159" s="243"/>
      <c r="AF159" s="244"/>
      <c r="AG159" s="197">
        <v>74</v>
      </c>
      <c r="AH159" s="198">
        <v>74</v>
      </c>
    </row>
    <row r="160" spans="1:34" ht="15" customHeight="1" x14ac:dyDescent="0.25">
      <c r="A160" s="467"/>
      <c r="B160" s="490"/>
      <c r="C160" s="493"/>
      <c r="D160" s="50" t="s">
        <v>606</v>
      </c>
      <c r="E160" s="51" t="s">
        <v>35</v>
      </c>
      <c r="F160" s="240">
        <v>3</v>
      </c>
      <c r="G160" s="241">
        <v>3</v>
      </c>
      <c r="H160" s="241">
        <v>3</v>
      </c>
      <c r="I160" s="241">
        <v>3</v>
      </c>
      <c r="J160" s="254">
        <v>4</v>
      </c>
      <c r="K160" s="259">
        <v>5</v>
      </c>
      <c r="L160" s="241">
        <v>3</v>
      </c>
      <c r="M160" s="254">
        <v>4</v>
      </c>
      <c r="N160" s="254">
        <v>4</v>
      </c>
      <c r="O160" s="241">
        <v>4</v>
      </c>
      <c r="P160" s="241">
        <v>3</v>
      </c>
      <c r="Q160" s="254">
        <v>4</v>
      </c>
      <c r="R160" s="241">
        <v>4</v>
      </c>
      <c r="S160" s="254">
        <v>4</v>
      </c>
      <c r="T160" s="254">
        <v>4</v>
      </c>
      <c r="U160" s="241">
        <v>3</v>
      </c>
      <c r="V160" s="241">
        <v>4</v>
      </c>
      <c r="W160" s="242">
        <v>3</v>
      </c>
      <c r="X160" s="241">
        <v>3</v>
      </c>
      <c r="Y160" s="259">
        <v>5</v>
      </c>
      <c r="Z160" s="254">
        <v>4</v>
      </c>
      <c r="AA160" s="245"/>
      <c r="AB160" s="245"/>
      <c r="AC160" s="245"/>
      <c r="AD160" s="245"/>
      <c r="AE160" s="245"/>
      <c r="AF160" s="246"/>
      <c r="AG160" s="179">
        <v>77</v>
      </c>
      <c r="AH160" s="199">
        <v>151</v>
      </c>
    </row>
    <row r="161" spans="1:34" ht="15" customHeight="1" x14ac:dyDescent="0.25">
      <c r="A161" s="467"/>
      <c r="B161" s="490"/>
      <c r="C161" s="493"/>
      <c r="D161" s="50" t="s">
        <v>606</v>
      </c>
      <c r="E161" s="51" t="s">
        <v>36</v>
      </c>
      <c r="F161" s="240">
        <v>3</v>
      </c>
      <c r="G161" s="254">
        <v>4</v>
      </c>
      <c r="H161" s="252">
        <v>2</v>
      </c>
      <c r="I161" s="252">
        <v>2</v>
      </c>
      <c r="J161" s="241">
        <v>3</v>
      </c>
      <c r="K161" s="259">
        <v>5</v>
      </c>
      <c r="L161" s="241">
        <v>3</v>
      </c>
      <c r="M161" s="245"/>
      <c r="N161" s="245"/>
      <c r="O161" s="245"/>
      <c r="P161" s="241">
        <v>3</v>
      </c>
      <c r="Q161" s="241">
        <v>3</v>
      </c>
      <c r="R161" s="259">
        <v>6</v>
      </c>
      <c r="S161" s="254">
        <v>4</v>
      </c>
      <c r="T161" s="241">
        <v>3</v>
      </c>
      <c r="U161" s="241">
        <v>3</v>
      </c>
      <c r="V161" s="252">
        <v>3</v>
      </c>
      <c r="W161" s="255">
        <v>4</v>
      </c>
      <c r="X161" s="241">
        <v>3</v>
      </c>
      <c r="Y161" s="241">
        <v>3</v>
      </c>
      <c r="Z161" s="254">
        <v>4</v>
      </c>
      <c r="AA161" s="245"/>
      <c r="AB161" s="245"/>
      <c r="AC161" s="245"/>
      <c r="AD161" s="245"/>
      <c r="AE161" s="245"/>
      <c r="AF161" s="246"/>
      <c r="AG161" s="179">
        <v>61</v>
      </c>
      <c r="AH161" s="199">
        <v>212</v>
      </c>
    </row>
    <row r="162" spans="1:34" ht="15.75" customHeight="1" x14ac:dyDescent="0.25">
      <c r="A162" s="467"/>
      <c r="B162" s="490"/>
      <c r="C162" s="493"/>
      <c r="D162" s="50" t="s">
        <v>606</v>
      </c>
      <c r="E162" s="51" t="s">
        <v>37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179">
        <v>0</v>
      </c>
      <c r="AH162" s="199">
        <v>212</v>
      </c>
    </row>
    <row r="163" spans="1:34" ht="15.75" customHeight="1" thickBot="1" x14ac:dyDescent="0.3">
      <c r="A163" s="468"/>
      <c r="B163" s="491"/>
      <c r="C163" s="494"/>
      <c r="D163" s="52" t="s">
        <v>606</v>
      </c>
      <c r="E163" s="53" t="s">
        <v>38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188">
        <v>0</v>
      </c>
      <c r="AH163" s="200">
        <v>212</v>
      </c>
    </row>
    <row r="164" spans="1:34" ht="15" customHeight="1" x14ac:dyDescent="0.25">
      <c r="A164" s="466">
        <v>32</v>
      </c>
      <c r="B164" s="489">
        <v>32</v>
      </c>
      <c r="C164" s="492" t="s">
        <v>14</v>
      </c>
      <c r="D164" s="48" t="s">
        <v>14</v>
      </c>
      <c r="E164" s="49" t="s">
        <v>34</v>
      </c>
      <c r="F164" s="239">
        <v>3</v>
      </c>
      <c r="G164" s="257">
        <v>5</v>
      </c>
      <c r="H164" s="237">
        <v>3</v>
      </c>
      <c r="I164" s="237">
        <v>3</v>
      </c>
      <c r="J164" s="237">
        <v>3</v>
      </c>
      <c r="K164" s="257">
        <v>5</v>
      </c>
      <c r="L164" s="253">
        <v>4</v>
      </c>
      <c r="M164" s="237">
        <v>3</v>
      </c>
      <c r="N164" s="253">
        <v>4</v>
      </c>
      <c r="O164" s="237">
        <v>4</v>
      </c>
      <c r="P164" s="253">
        <v>4</v>
      </c>
      <c r="Q164" s="237">
        <v>3</v>
      </c>
      <c r="R164" s="237">
        <v>4</v>
      </c>
      <c r="S164" s="253">
        <v>4</v>
      </c>
      <c r="T164" s="237">
        <v>3</v>
      </c>
      <c r="U164" s="253">
        <v>4</v>
      </c>
      <c r="V164" s="253">
        <v>5</v>
      </c>
      <c r="W164" s="238">
        <v>3</v>
      </c>
      <c r="X164" s="237">
        <v>3</v>
      </c>
      <c r="Y164" s="237">
        <v>3</v>
      </c>
      <c r="Z164" s="262">
        <v>2</v>
      </c>
      <c r="AA164" s="243"/>
      <c r="AB164" s="243"/>
      <c r="AC164" s="243"/>
      <c r="AD164" s="243"/>
      <c r="AE164" s="243"/>
      <c r="AF164" s="244"/>
      <c r="AG164" s="197">
        <v>75</v>
      </c>
      <c r="AH164" s="198">
        <v>75</v>
      </c>
    </row>
    <row r="165" spans="1:34" ht="15" customHeight="1" x14ac:dyDescent="0.25">
      <c r="A165" s="467"/>
      <c r="B165" s="490"/>
      <c r="C165" s="493"/>
      <c r="D165" s="50" t="s">
        <v>14</v>
      </c>
      <c r="E165" s="51" t="s">
        <v>35</v>
      </c>
      <c r="F165" s="263">
        <v>4</v>
      </c>
      <c r="G165" s="241">
        <v>3</v>
      </c>
      <c r="H165" s="259">
        <v>5</v>
      </c>
      <c r="I165" s="241">
        <v>3</v>
      </c>
      <c r="J165" s="241">
        <v>3</v>
      </c>
      <c r="K165" s="254">
        <v>4</v>
      </c>
      <c r="L165" s="254">
        <v>4</v>
      </c>
      <c r="M165" s="254">
        <v>4</v>
      </c>
      <c r="N165" s="252">
        <v>2</v>
      </c>
      <c r="O165" s="252">
        <v>3</v>
      </c>
      <c r="P165" s="241">
        <v>3</v>
      </c>
      <c r="Q165" s="254">
        <v>4</v>
      </c>
      <c r="R165" s="254">
        <v>5</v>
      </c>
      <c r="S165" s="241">
        <v>3</v>
      </c>
      <c r="T165" s="259">
        <v>5</v>
      </c>
      <c r="U165" s="252">
        <v>2</v>
      </c>
      <c r="V165" s="254">
        <v>5</v>
      </c>
      <c r="W165" s="255">
        <v>4</v>
      </c>
      <c r="X165" s="241">
        <v>3</v>
      </c>
      <c r="Y165" s="241">
        <v>3</v>
      </c>
      <c r="Z165" s="254">
        <v>4</v>
      </c>
      <c r="AA165" s="245"/>
      <c r="AB165" s="245"/>
      <c r="AC165" s="245"/>
      <c r="AD165" s="245"/>
      <c r="AE165" s="245"/>
      <c r="AF165" s="246"/>
      <c r="AG165" s="179">
        <v>76</v>
      </c>
      <c r="AH165" s="199">
        <v>151</v>
      </c>
    </row>
    <row r="166" spans="1:34" ht="15" customHeight="1" x14ac:dyDescent="0.25">
      <c r="A166" s="467"/>
      <c r="B166" s="490"/>
      <c r="C166" s="493"/>
      <c r="D166" s="50" t="s">
        <v>14</v>
      </c>
      <c r="E166" s="51" t="s">
        <v>36</v>
      </c>
      <c r="F166" s="240">
        <v>3</v>
      </c>
      <c r="G166" s="241">
        <v>3</v>
      </c>
      <c r="H166" s="241">
        <v>3</v>
      </c>
      <c r="I166" s="254">
        <v>4</v>
      </c>
      <c r="J166" s="241">
        <v>3</v>
      </c>
      <c r="K166" s="259">
        <v>5</v>
      </c>
      <c r="L166" s="241">
        <v>3</v>
      </c>
      <c r="M166" s="245"/>
      <c r="N166" s="245"/>
      <c r="O166" s="245"/>
      <c r="P166" s="241">
        <v>3</v>
      </c>
      <c r="Q166" s="254">
        <v>4</v>
      </c>
      <c r="R166" s="241">
        <v>4</v>
      </c>
      <c r="S166" s="254">
        <v>4</v>
      </c>
      <c r="T166" s="259">
        <v>6</v>
      </c>
      <c r="U166" s="241">
        <v>3</v>
      </c>
      <c r="V166" s="241">
        <v>4</v>
      </c>
      <c r="W166" s="255">
        <v>4</v>
      </c>
      <c r="X166" s="254">
        <v>4</v>
      </c>
      <c r="Y166" s="241">
        <v>3</v>
      </c>
      <c r="Z166" s="254">
        <v>4</v>
      </c>
      <c r="AA166" s="245"/>
      <c r="AB166" s="245"/>
      <c r="AC166" s="245"/>
      <c r="AD166" s="245"/>
      <c r="AE166" s="245"/>
      <c r="AF166" s="246"/>
      <c r="AG166" s="179">
        <v>67</v>
      </c>
      <c r="AH166" s="199">
        <v>218</v>
      </c>
    </row>
    <row r="167" spans="1:34" ht="15.75" customHeight="1" x14ac:dyDescent="0.25">
      <c r="A167" s="467"/>
      <c r="B167" s="490"/>
      <c r="C167" s="493"/>
      <c r="D167" s="50" t="s">
        <v>14</v>
      </c>
      <c r="E167" s="51" t="s">
        <v>37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179">
        <v>0</v>
      </c>
      <c r="AH167" s="199">
        <v>218</v>
      </c>
    </row>
    <row r="168" spans="1:34" ht="15.75" customHeight="1" thickBot="1" x14ac:dyDescent="0.3">
      <c r="A168" s="468"/>
      <c r="B168" s="491"/>
      <c r="C168" s="494"/>
      <c r="D168" s="52" t="s">
        <v>14</v>
      </c>
      <c r="E168" s="53" t="s">
        <v>38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188">
        <v>0</v>
      </c>
      <c r="AH168" s="200">
        <v>218</v>
      </c>
    </row>
    <row r="169" spans="1:34" ht="15" customHeight="1" x14ac:dyDescent="0.25">
      <c r="A169" s="466">
        <v>33</v>
      </c>
      <c r="B169" s="489">
        <v>32</v>
      </c>
      <c r="C169" s="492" t="s">
        <v>514</v>
      </c>
      <c r="D169" s="48" t="s">
        <v>514</v>
      </c>
      <c r="E169" s="49" t="s">
        <v>34</v>
      </c>
      <c r="F169" s="239">
        <v>3</v>
      </c>
      <c r="G169" s="237">
        <v>3</v>
      </c>
      <c r="H169" s="237">
        <v>3</v>
      </c>
      <c r="I169" s="237">
        <v>3</v>
      </c>
      <c r="J169" s="237">
        <v>3</v>
      </c>
      <c r="K169" s="237">
        <v>3</v>
      </c>
      <c r="L169" s="237">
        <v>3</v>
      </c>
      <c r="M169" s="253">
        <v>4</v>
      </c>
      <c r="N169" s="257">
        <v>5</v>
      </c>
      <c r="O169" s="237">
        <v>4</v>
      </c>
      <c r="P169" s="237">
        <v>3</v>
      </c>
      <c r="Q169" s="253">
        <v>4</v>
      </c>
      <c r="R169" s="237">
        <v>4</v>
      </c>
      <c r="S169" s="237">
        <v>3</v>
      </c>
      <c r="T169" s="253">
        <v>4</v>
      </c>
      <c r="U169" s="237">
        <v>3</v>
      </c>
      <c r="V169" s="237">
        <v>4</v>
      </c>
      <c r="W169" s="238">
        <v>3</v>
      </c>
      <c r="X169" s="237">
        <v>3</v>
      </c>
      <c r="Y169" s="237">
        <v>3</v>
      </c>
      <c r="Z169" s="262">
        <v>2</v>
      </c>
      <c r="AA169" s="243"/>
      <c r="AB169" s="243"/>
      <c r="AC169" s="243"/>
      <c r="AD169" s="243"/>
      <c r="AE169" s="243"/>
      <c r="AF169" s="244"/>
      <c r="AG169" s="197">
        <v>70</v>
      </c>
      <c r="AH169" s="198">
        <v>70</v>
      </c>
    </row>
    <row r="170" spans="1:34" ht="15" customHeight="1" x14ac:dyDescent="0.25">
      <c r="A170" s="467"/>
      <c r="B170" s="490"/>
      <c r="C170" s="493"/>
      <c r="D170" s="50" t="s">
        <v>514</v>
      </c>
      <c r="E170" s="51" t="s">
        <v>35</v>
      </c>
      <c r="F170" s="263">
        <v>4</v>
      </c>
      <c r="G170" s="241">
        <v>3</v>
      </c>
      <c r="H170" s="241">
        <v>3</v>
      </c>
      <c r="I170" s="241">
        <v>3</v>
      </c>
      <c r="J170" s="241">
        <v>3</v>
      </c>
      <c r="K170" s="254">
        <v>4</v>
      </c>
      <c r="L170" s="241">
        <v>3</v>
      </c>
      <c r="M170" s="241">
        <v>3</v>
      </c>
      <c r="N170" s="241">
        <v>3</v>
      </c>
      <c r="O170" s="241">
        <v>4</v>
      </c>
      <c r="P170" s="254">
        <v>4</v>
      </c>
      <c r="Q170" s="259">
        <v>5</v>
      </c>
      <c r="R170" s="241">
        <v>4</v>
      </c>
      <c r="S170" s="241">
        <v>3</v>
      </c>
      <c r="T170" s="259">
        <v>6</v>
      </c>
      <c r="U170" s="259">
        <v>5</v>
      </c>
      <c r="V170" s="241">
        <v>4</v>
      </c>
      <c r="W170" s="260">
        <v>5</v>
      </c>
      <c r="X170" s="254">
        <v>4</v>
      </c>
      <c r="Y170" s="259">
        <v>5</v>
      </c>
      <c r="Z170" s="252">
        <v>2</v>
      </c>
      <c r="AA170" s="245"/>
      <c r="AB170" s="245"/>
      <c r="AC170" s="245"/>
      <c r="AD170" s="245"/>
      <c r="AE170" s="245"/>
      <c r="AF170" s="246"/>
      <c r="AG170" s="179">
        <v>80</v>
      </c>
      <c r="AH170" s="199">
        <v>150</v>
      </c>
    </row>
    <row r="171" spans="1:34" ht="15" customHeight="1" x14ac:dyDescent="0.25">
      <c r="A171" s="467"/>
      <c r="B171" s="490"/>
      <c r="C171" s="493"/>
      <c r="D171" s="50" t="s">
        <v>514</v>
      </c>
      <c r="E171" s="51" t="s">
        <v>36</v>
      </c>
      <c r="F171" s="263">
        <v>4</v>
      </c>
      <c r="G171" s="241">
        <v>3</v>
      </c>
      <c r="H171" s="241">
        <v>3</v>
      </c>
      <c r="I171" s="254">
        <v>4</v>
      </c>
      <c r="J171" s="241">
        <v>3</v>
      </c>
      <c r="K171" s="254">
        <v>4</v>
      </c>
      <c r="L171" s="241">
        <v>3</v>
      </c>
      <c r="M171" s="245"/>
      <c r="N171" s="245"/>
      <c r="O171" s="245"/>
      <c r="P171" s="254">
        <v>4</v>
      </c>
      <c r="Q171" s="241">
        <v>3</v>
      </c>
      <c r="R171" s="241">
        <v>4</v>
      </c>
      <c r="S171" s="259">
        <v>6</v>
      </c>
      <c r="T171" s="252">
        <v>2</v>
      </c>
      <c r="U171" s="241">
        <v>3</v>
      </c>
      <c r="V171" s="254">
        <v>5</v>
      </c>
      <c r="W171" s="242">
        <v>3</v>
      </c>
      <c r="X171" s="254">
        <v>4</v>
      </c>
      <c r="Y171" s="254">
        <v>4</v>
      </c>
      <c r="Z171" s="259">
        <v>6</v>
      </c>
      <c r="AA171" s="245"/>
      <c r="AB171" s="245"/>
      <c r="AC171" s="245"/>
      <c r="AD171" s="245"/>
      <c r="AE171" s="245"/>
      <c r="AF171" s="246"/>
      <c r="AG171" s="179">
        <v>68</v>
      </c>
      <c r="AH171" s="199">
        <v>218</v>
      </c>
    </row>
    <row r="172" spans="1:34" ht="15.75" customHeight="1" x14ac:dyDescent="0.25">
      <c r="A172" s="467"/>
      <c r="B172" s="490"/>
      <c r="C172" s="493"/>
      <c r="D172" s="50" t="s">
        <v>514</v>
      </c>
      <c r="E172" s="51" t="s">
        <v>37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179">
        <v>0</v>
      </c>
      <c r="AH172" s="199">
        <v>218</v>
      </c>
    </row>
    <row r="173" spans="1:34" ht="15.75" customHeight="1" thickBot="1" x14ac:dyDescent="0.3">
      <c r="A173" s="468"/>
      <c r="B173" s="491"/>
      <c r="C173" s="494"/>
      <c r="D173" s="52" t="s">
        <v>514</v>
      </c>
      <c r="E173" s="53" t="s">
        <v>38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188">
        <v>0</v>
      </c>
      <c r="AH173" s="200">
        <v>218</v>
      </c>
    </row>
    <row r="174" spans="1:34" ht="15" customHeight="1" x14ac:dyDescent="0.25">
      <c r="A174" s="466">
        <v>34</v>
      </c>
      <c r="B174" s="489">
        <v>34</v>
      </c>
      <c r="C174" s="492" t="s">
        <v>10</v>
      </c>
      <c r="D174" s="48" t="s">
        <v>10</v>
      </c>
      <c r="E174" s="49" t="s">
        <v>34</v>
      </c>
      <c r="F174" s="239">
        <v>3</v>
      </c>
      <c r="G174" s="237">
        <v>3</v>
      </c>
      <c r="H174" s="237">
        <v>3</v>
      </c>
      <c r="I174" s="237">
        <v>3</v>
      </c>
      <c r="J174" s="253">
        <v>4</v>
      </c>
      <c r="K174" s="257">
        <v>5</v>
      </c>
      <c r="L174" s="253">
        <v>4</v>
      </c>
      <c r="M174" s="237">
        <v>3</v>
      </c>
      <c r="N174" s="237">
        <v>3</v>
      </c>
      <c r="O174" s="237">
        <v>4</v>
      </c>
      <c r="P174" s="253">
        <v>4</v>
      </c>
      <c r="Q174" s="253">
        <v>4</v>
      </c>
      <c r="R174" s="253">
        <v>5</v>
      </c>
      <c r="S174" s="237">
        <v>3</v>
      </c>
      <c r="T174" s="237">
        <v>3</v>
      </c>
      <c r="U174" s="253">
        <v>4</v>
      </c>
      <c r="V174" s="253">
        <v>5</v>
      </c>
      <c r="W174" s="265">
        <v>4</v>
      </c>
      <c r="X174" s="237">
        <v>3</v>
      </c>
      <c r="Y174" s="253">
        <v>4</v>
      </c>
      <c r="Z174" s="237">
        <v>3</v>
      </c>
      <c r="AA174" s="243"/>
      <c r="AB174" s="243"/>
      <c r="AC174" s="243"/>
      <c r="AD174" s="243"/>
      <c r="AE174" s="243"/>
      <c r="AF174" s="244"/>
      <c r="AG174" s="197">
        <v>77</v>
      </c>
      <c r="AH174" s="198">
        <v>77</v>
      </c>
    </row>
    <row r="175" spans="1:34" ht="15" customHeight="1" x14ac:dyDescent="0.25">
      <c r="A175" s="467"/>
      <c r="B175" s="490"/>
      <c r="C175" s="493"/>
      <c r="D175" s="50" t="s">
        <v>10</v>
      </c>
      <c r="E175" s="51" t="s">
        <v>35</v>
      </c>
      <c r="F175" s="263">
        <v>4</v>
      </c>
      <c r="G175" s="241">
        <v>3</v>
      </c>
      <c r="H175" s="241">
        <v>3</v>
      </c>
      <c r="I175" s="241">
        <v>3</v>
      </c>
      <c r="J175" s="241">
        <v>3</v>
      </c>
      <c r="K175" s="241">
        <v>3</v>
      </c>
      <c r="L175" s="254">
        <v>4</v>
      </c>
      <c r="M175" s="254">
        <v>4</v>
      </c>
      <c r="N175" s="259">
        <v>5</v>
      </c>
      <c r="O175" s="241">
        <v>4</v>
      </c>
      <c r="P175" s="254">
        <v>4</v>
      </c>
      <c r="Q175" s="259">
        <v>5</v>
      </c>
      <c r="R175" s="241">
        <v>4</v>
      </c>
      <c r="S175" s="241">
        <v>3</v>
      </c>
      <c r="T175" s="254">
        <v>4</v>
      </c>
      <c r="U175" s="259">
        <v>5</v>
      </c>
      <c r="V175" s="241">
        <v>4</v>
      </c>
      <c r="W175" s="255">
        <v>4</v>
      </c>
      <c r="X175" s="259">
        <v>5</v>
      </c>
      <c r="Y175" s="241">
        <v>3</v>
      </c>
      <c r="Z175" s="254">
        <v>4</v>
      </c>
      <c r="AA175" s="245"/>
      <c r="AB175" s="245"/>
      <c r="AC175" s="245"/>
      <c r="AD175" s="245"/>
      <c r="AE175" s="245"/>
      <c r="AF175" s="246"/>
      <c r="AG175" s="179">
        <v>81</v>
      </c>
      <c r="AH175" s="199">
        <v>158</v>
      </c>
    </row>
    <row r="176" spans="1:34" ht="15" customHeight="1" x14ac:dyDescent="0.25">
      <c r="A176" s="467"/>
      <c r="B176" s="490"/>
      <c r="C176" s="493"/>
      <c r="D176" s="50" t="s">
        <v>10</v>
      </c>
      <c r="E176" s="51" t="s">
        <v>36</v>
      </c>
      <c r="F176" s="240">
        <v>3</v>
      </c>
      <c r="G176" s="254">
        <v>4</v>
      </c>
      <c r="H176" s="241">
        <v>3</v>
      </c>
      <c r="I176" s="254">
        <v>4</v>
      </c>
      <c r="J176" s="252">
        <v>2</v>
      </c>
      <c r="K176" s="241">
        <v>3</v>
      </c>
      <c r="L176" s="254">
        <v>4</v>
      </c>
      <c r="M176" s="245"/>
      <c r="N176" s="245"/>
      <c r="O176" s="245"/>
      <c r="P176" s="254">
        <v>4</v>
      </c>
      <c r="Q176" s="241">
        <v>3</v>
      </c>
      <c r="R176" s="254">
        <v>5</v>
      </c>
      <c r="S176" s="241">
        <v>3</v>
      </c>
      <c r="T176" s="254">
        <v>4</v>
      </c>
      <c r="U176" s="252">
        <v>2</v>
      </c>
      <c r="V176" s="241">
        <v>4</v>
      </c>
      <c r="W176" s="255">
        <v>4</v>
      </c>
      <c r="X176" s="241">
        <v>3</v>
      </c>
      <c r="Y176" s="254">
        <v>4</v>
      </c>
      <c r="Z176" s="252">
        <v>2</v>
      </c>
      <c r="AA176" s="245"/>
      <c r="AB176" s="245"/>
      <c r="AC176" s="245"/>
      <c r="AD176" s="245"/>
      <c r="AE176" s="245"/>
      <c r="AF176" s="246"/>
      <c r="AG176" s="179">
        <v>61</v>
      </c>
      <c r="AH176" s="199">
        <v>219</v>
      </c>
    </row>
    <row r="177" spans="1:34" ht="15.75" customHeight="1" x14ac:dyDescent="0.25">
      <c r="A177" s="467"/>
      <c r="B177" s="490"/>
      <c r="C177" s="493"/>
      <c r="D177" s="50" t="s">
        <v>10</v>
      </c>
      <c r="E177" s="51" t="s">
        <v>37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179">
        <v>0</v>
      </c>
      <c r="AH177" s="199">
        <v>219</v>
      </c>
    </row>
    <row r="178" spans="1:34" ht="15.75" customHeight="1" thickBot="1" x14ac:dyDescent="0.3">
      <c r="A178" s="468"/>
      <c r="B178" s="491"/>
      <c r="C178" s="494"/>
      <c r="D178" s="52" t="s">
        <v>10</v>
      </c>
      <c r="E178" s="53" t="s">
        <v>38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188">
        <v>0</v>
      </c>
      <c r="AH178" s="200">
        <v>219</v>
      </c>
    </row>
    <row r="179" spans="1:34" ht="15" customHeight="1" x14ac:dyDescent="0.25">
      <c r="A179" s="466">
        <v>35</v>
      </c>
      <c r="B179" s="489">
        <v>34</v>
      </c>
      <c r="C179" s="492" t="s">
        <v>663</v>
      </c>
      <c r="D179" s="48" t="s">
        <v>663</v>
      </c>
      <c r="E179" s="49" t="s">
        <v>34</v>
      </c>
      <c r="F179" s="239">
        <v>3</v>
      </c>
      <c r="G179" s="253">
        <v>4</v>
      </c>
      <c r="H179" s="237">
        <v>3</v>
      </c>
      <c r="I179" s="237">
        <v>3</v>
      </c>
      <c r="J179" s="237">
        <v>3</v>
      </c>
      <c r="K179" s="253">
        <v>4</v>
      </c>
      <c r="L179" s="253">
        <v>4</v>
      </c>
      <c r="M179" s="253">
        <v>4</v>
      </c>
      <c r="N179" s="237">
        <v>3</v>
      </c>
      <c r="O179" s="257">
        <v>7</v>
      </c>
      <c r="P179" s="237">
        <v>3</v>
      </c>
      <c r="Q179" s="237">
        <v>3</v>
      </c>
      <c r="R179" s="257">
        <v>6</v>
      </c>
      <c r="S179" s="253">
        <v>4</v>
      </c>
      <c r="T179" s="237">
        <v>3</v>
      </c>
      <c r="U179" s="237">
        <v>3</v>
      </c>
      <c r="V179" s="253">
        <v>5</v>
      </c>
      <c r="W179" s="265">
        <v>4</v>
      </c>
      <c r="X179" s="237">
        <v>3</v>
      </c>
      <c r="Y179" s="237">
        <v>3</v>
      </c>
      <c r="Z179" s="253">
        <v>4</v>
      </c>
      <c r="AA179" s="243"/>
      <c r="AB179" s="243"/>
      <c r="AC179" s="243"/>
      <c r="AD179" s="243"/>
      <c r="AE179" s="243"/>
      <c r="AF179" s="244"/>
      <c r="AG179" s="197">
        <v>79</v>
      </c>
      <c r="AH179" s="198">
        <v>79</v>
      </c>
    </row>
    <row r="180" spans="1:34" ht="15" customHeight="1" x14ac:dyDescent="0.25">
      <c r="A180" s="467"/>
      <c r="B180" s="490"/>
      <c r="C180" s="493"/>
      <c r="D180" s="50" t="s">
        <v>663</v>
      </c>
      <c r="E180" s="51" t="s">
        <v>35</v>
      </c>
      <c r="F180" s="240">
        <v>3</v>
      </c>
      <c r="G180" s="241">
        <v>3</v>
      </c>
      <c r="H180" s="241">
        <v>3</v>
      </c>
      <c r="I180" s="241">
        <v>3</v>
      </c>
      <c r="J180" s="252">
        <v>2</v>
      </c>
      <c r="K180" s="241">
        <v>3</v>
      </c>
      <c r="L180" s="241">
        <v>3</v>
      </c>
      <c r="M180" s="241">
        <v>3</v>
      </c>
      <c r="N180" s="241">
        <v>3</v>
      </c>
      <c r="O180" s="241">
        <v>4</v>
      </c>
      <c r="P180" s="254">
        <v>4</v>
      </c>
      <c r="Q180" s="254">
        <v>4</v>
      </c>
      <c r="R180" s="254">
        <v>5</v>
      </c>
      <c r="S180" s="259">
        <v>5</v>
      </c>
      <c r="T180" s="259">
        <v>5</v>
      </c>
      <c r="U180" s="254">
        <v>4</v>
      </c>
      <c r="V180" s="241">
        <v>4</v>
      </c>
      <c r="W180" s="255">
        <v>4</v>
      </c>
      <c r="X180" s="241">
        <v>3</v>
      </c>
      <c r="Y180" s="254">
        <v>4</v>
      </c>
      <c r="Z180" s="254">
        <v>4</v>
      </c>
      <c r="AA180" s="245"/>
      <c r="AB180" s="245"/>
      <c r="AC180" s="245"/>
      <c r="AD180" s="245"/>
      <c r="AE180" s="245"/>
      <c r="AF180" s="246"/>
      <c r="AG180" s="179">
        <v>76</v>
      </c>
      <c r="AH180" s="199">
        <v>155</v>
      </c>
    </row>
    <row r="181" spans="1:34" ht="15" customHeight="1" x14ac:dyDescent="0.25">
      <c r="A181" s="467"/>
      <c r="B181" s="490"/>
      <c r="C181" s="493"/>
      <c r="D181" s="50" t="s">
        <v>663</v>
      </c>
      <c r="E181" s="51" t="s">
        <v>36</v>
      </c>
      <c r="F181" s="240">
        <v>3</v>
      </c>
      <c r="G181" s="254">
        <v>4</v>
      </c>
      <c r="H181" s="254">
        <v>4</v>
      </c>
      <c r="I181" s="241">
        <v>3</v>
      </c>
      <c r="J181" s="241">
        <v>3</v>
      </c>
      <c r="K181" s="241">
        <v>3</v>
      </c>
      <c r="L181" s="241">
        <v>3</v>
      </c>
      <c r="M181" s="245"/>
      <c r="N181" s="245"/>
      <c r="O181" s="245"/>
      <c r="P181" s="254">
        <v>4</v>
      </c>
      <c r="Q181" s="241">
        <v>3</v>
      </c>
      <c r="R181" s="259">
        <v>6</v>
      </c>
      <c r="S181" s="241">
        <v>3</v>
      </c>
      <c r="T181" s="254">
        <v>4</v>
      </c>
      <c r="U181" s="241">
        <v>3</v>
      </c>
      <c r="V181" s="241">
        <v>4</v>
      </c>
      <c r="W181" s="242">
        <v>3</v>
      </c>
      <c r="X181" s="254">
        <v>4</v>
      </c>
      <c r="Y181" s="241">
        <v>3</v>
      </c>
      <c r="Z181" s="254">
        <v>4</v>
      </c>
      <c r="AA181" s="245"/>
      <c r="AB181" s="245"/>
      <c r="AC181" s="245"/>
      <c r="AD181" s="245"/>
      <c r="AE181" s="245"/>
      <c r="AF181" s="246"/>
      <c r="AG181" s="179">
        <v>64</v>
      </c>
      <c r="AH181" s="199">
        <v>219</v>
      </c>
    </row>
    <row r="182" spans="1:34" ht="15.75" customHeight="1" x14ac:dyDescent="0.25">
      <c r="A182" s="467"/>
      <c r="B182" s="490"/>
      <c r="C182" s="493"/>
      <c r="D182" s="50" t="s">
        <v>663</v>
      </c>
      <c r="E182" s="51" t="s">
        <v>37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179">
        <v>0</v>
      </c>
      <c r="AH182" s="199">
        <v>219</v>
      </c>
    </row>
    <row r="183" spans="1:34" ht="15.75" customHeight="1" thickBot="1" x14ac:dyDescent="0.3">
      <c r="A183" s="468"/>
      <c r="B183" s="491"/>
      <c r="C183" s="494"/>
      <c r="D183" s="52" t="s">
        <v>663</v>
      </c>
      <c r="E183" s="53" t="s">
        <v>38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188">
        <v>0</v>
      </c>
      <c r="AH183" s="200">
        <v>219</v>
      </c>
    </row>
    <row r="184" spans="1:34" ht="15" customHeight="1" x14ac:dyDescent="0.25">
      <c r="A184" s="466">
        <v>36</v>
      </c>
      <c r="B184" s="489">
        <v>34</v>
      </c>
      <c r="C184" s="492" t="s">
        <v>25</v>
      </c>
      <c r="D184" s="48" t="s">
        <v>25</v>
      </c>
      <c r="E184" s="49" t="s">
        <v>34</v>
      </c>
      <c r="F184" s="239">
        <v>3</v>
      </c>
      <c r="G184" s="237">
        <v>3</v>
      </c>
      <c r="H184" s="257">
        <v>5</v>
      </c>
      <c r="I184" s="237">
        <v>3</v>
      </c>
      <c r="J184" s="237">
        <v>3</v>
      </c>
      <c r="K184" s="237">
        <v>3</v>
      </c>
      <c r="L184" s="237">
        <v>3</v>
      </c>
      <c r="M184" s="237">
        <v>3</v>
      </c>
      <c r="N184" s="253">
        <v>4</v>
      </c>
      <c r="O184" s="237">
        <v>4</v>
      </c>
      <c r="P184" s="237">
        <v>3</v>
      </c>
      <c r="Q184" s="253">
        <v>4</v>
      </c>
      <c r="R184" s="257">
        <v>6</v>
      </c>
      <c r="S184" s="257">
        <v>5</v>
      </c>
      <c r="T184" s="237">
        <v>3</v>
      </c>
      <c r="U184" s="237">
        <v>3</v>
      </c>
      <c r="V184" s="237">
        <v>4</v>
      </c>
      <c r="W184" s="265">
        <v>4</v>
      </c>
      <c r="X184" s="237">
        <v>3</v>
      </c>
      <c r="Y184" s="237">
        <v>3</v>
      </c>
      <c r="Z184" s="262">
        <v>2</v>
      </c>
      <c r="AA184" s="243"/>
      <c r="AB184" s="243"/>
      <c r="AC184" s="243"/>
      <c r="AD184" s="243"/>
      <c r="AE184" s="243"/>
      <c r="AF184" s="244"/>
      <c r="AG184" s="197">
        <v>74</v>
      </c>
      <c r="AH184" s="198">
        <v>74</v>
      </c>
    </row>
    <row r="185" spans="1:34" ht="15" customHeight="1" x14ac:dyDescent="0.25">
      <c r="A185" s="467"/>
      <c r="B185" s="490"/>
      <c r="C185" s="493"/>
      <c r="D185" s="50" t="s">
        <v>25</v>
      </c>
      <c r="E185" s="51" t="s">
        <v>35</v>
      </c>
      <c r="F185" s="240">
        <v>3</v>
      </c>
      <c r="G185" s="259">
        <v>5</v>
      </c>
      <c r="H185" s="241">
        <v>3</v>
      </c>
      <c r="I185" s="241">
        <v>3</v>
      </c>
      <c r="J185" s="241">
        <v>3</v>
      </c>
      <c r="K185" s="254">
        <v>4</v>
      </c>
      <c r="L185" s="254">
        <v>4</v>
      </c>
      <c r="M185" s="241">
        <v>3</v>
      </c>
      <c r="N185" s="241">
        <v>3</v>
      </c>
      <c r="O185" s="241">
        <v>4</v>
      </c>
      <c r="P185" s="241">
        <v>3</v>
      </c>
      <c r="Q185" s="254">
        <v>4</v>
      </c>
      <c r="R185" s="254">
        <v>5</v>
      </c>
      <c r="S185" s="254">
        <v>4</v>
      </c>
      <c r="T185" s="254">
        <v>4</v>
      </c>
      <c r="U185" s="241">
        <v>3</v>
      </c>
      <c r="V185" s="241">
        <v>4</v>
      </c>
      <c r="W185" s="255">
        <v>4</v>
      </c>
      <c r="X185" s="241">
        <v>3</v>
      </c>
      <c r="Y185" s="241">
        <v>3</v>
      </c>
      <c r="Z185" s="252">
        <v>2</v>
      </c>
      <c r="AA185" s="245"/>
      <c r="AB185" s="245"/>
      <c r="AC185" s="245"/>
      <c r="AD185" s="245"/>
      <c r="AE185" s="245"/>
      <c r="AF185" s="246"/>
      <c r="AG185" s="179">
        <v>74</v>
      </c>
      <c r="AH185" s="199">
        <v>148</v>
      </c>
    </row>
    <row r="186" spans="1:34" ht="15" customHeight="1" x14ac:dyDescent="0.25">
      <c r="A186" s="467"/>
      <c r="B186" s="490"/>
      <c r="C186" s="493"/>
      <c r="D186" s="50" t="s">
        <v>25</v>
      </c>
      <c r="E186" s="51" t="s">
        <v>36</v>
      </c>
      <c r="F186" s="263">
        <v>4</v>
      </c>
      <c r="G186" s="241">
        <v>3</v>
      </c>
      <c r="H186" s="241">
        <v>3</v>
      </c>
      <c r="I186" s="241">
        <v>3</v>
      </c>
      <c r="J186" s="252">
        <v>2</v>
      </c>
      <c r="K186" s="241">
        <v>3</v>
      </c>
      <c r="L186" s="254">
        <v>4</v>
      </c>
      <c r="M186" s="245"/>
      <c r="N186" s="245"/>
      <c r="O186" s="245"/>
      <c r="P186" s="254">
        <v>4</v>
      </c>
      <c r="Q186" s="254">
        <v>4</v>
      </c>
      <c r="R186" s="254">
        <v>5</v>
      </c>
      <c r="S186" s="259">
        <v>6</v>
      </c>
      <c r="T186" s="254">
        <v>4</v>
      </c>
      <c r="U186" s="259">
        <v>5</v>
      </c>
      <c r="V186" s="241">
        <v>4</v>
      </c>
      <c r="W186" s="260">
        <v>5</v>
      </c>
      <c r="X186" s="259">
        <v>5</v>
      </c>
      <c r="Y186" s="241">
        <v>3</v>
      </c>
      <c r="Z186" s="254">
        <v>4</v>
      </c>
      <c r="AA186" s="245"/>
      <c r="AB186" s="245"/>
      <c r="AC186" s="245"/>
      <c r="AD186" s="245"/>
      <c r="AE186" s="245"/>
      <c r="AF186" s="246"/>
      <c r="AG186" s="179">
        <v>71</v>
      </c>
      <c r="AH186" s="199">
        <v>219</v>
      </c>
    </row>
    <row r="187" spans="1:34" ht="15.75" customHeight="1" x14ac:dyDescent="0.25">
      <c r="A187" s="467"/>
      <c r="B187" s="490"/>
      <c r="C187" s="493"/>
      <c r="D187" s="50" t="s">
        <v>25</v>
      </c>
      <c r="E187" s="51" t="s">
        <v>37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179">
        <v>0</v>
      </c>
      <c r="AH187" s="199">
        <v>219</v>
      </c>
    </row>
    <row r="188" spans="1:34" ht="15.75" customHeight="1" thickBot="1" x14ac:dyDescent="0.3">
      <c r="A188" s="468"/>
      <c r="B188" s="491"/>
      <c r="C188" s="494"/>
      <c r="D188" s="52" t="s">
        <v>25</v>
      </c>
      <c r="E188" s="53" t="s">
        <v>38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188">
        <v>0</v>
      </c>
      <c r="AH188" s="200">
        <v>219</v>
      </c>
    </row>
    <row r="189" spans="1:34" ht="15" customHeight="1" x14ac:dyDescent="0.25">
      <c r="A189" s="466">
        <v>37</v>
      </c>
      <c r="B189" s="489">
        <v>37</v>
      </c>
      <c r="C189" s="492" t="s">
        <v>664</v>
      </c>
      <c r="D189" s="48" t="s">
        <v>664</v>
      </c>
      <c r="E189" s="49" t="s">
        <v>34</v>
      </c>
      <c r="F189" s="239">
        <v>3</v>
      </c>
      <c r="G189" s="237">
        <v>3</v>
      </c>
      <c r="H189" s="237">
        <v>3</v>
      </c>
      <c r="I189" s="253">
        <v>4</v>
      </c>
      <c r="J189" s="237">
        <v>3</v>
      </c>
      <c r="K189" s="253">
        <v>4</v>
      </c>
      <c r="L189" s="253">
        <v>4</v>
      </c>
      <c r="M189" s="253">
        <v>4</v>
      </c>
      <c r="N189" s="253">
        <v>4</v>
      </c>
      <c r="O189" s="253">
        <v>5</v>
      </c>
      <c r="P189" s="237">
        <v>3</v>
      </c>
      <c r="Q189" s="257">
        <v>5</v>
      </c>
      <c r="R189" s="237">
        <v>4</v>
      </c>
      <c r="S189" s="257">
        <v>5</v>
      </c>
      <c r="T189" s="253">
        <v>4</v>
      </c>
      <c r="U189" s="253">
        <v>4</v>
      </c>
      <c r="V189" s="253">
        <v>5</v>
      </c>
      <c r="W189" s="238">
        <v>3</v>
      </c>
      <c r="X189" s="253">
        <v>4</v>
      </c>
      <c r="Y189" s="237">
        <v>3</v>
      </c>
      <c r="Z189" s="257">
        <v>5</v>
      </c>
      <c r="AA189" s="243"/>
      <c r="AB189" s="243"/>
      <c r="AC189" s="243"/>
      <c r="AD189" s="243"/>
      <c r="AE189" s="243"/>
      <c r="AF189" s="244"/>
      <c r="AG189" s="197">
        <v>82</v>
      </c>
      <c r="AH189" s="198">
        <v>82</v>
      </c>
    </row>
    <row r="190" spans="1:34" ht="15" customHeight="1" x14ac:dyDescent="0.25">
      <c r="A190" s="467"/>
      <c r="B190" s="490"/>
      <c r="C190" s="493"/>
      <c r="D190" s="50" t="s">
        <v>664</v>
      </c>
      <c r="E190" s="51" t="s">
        <v>35</v>
      </c>
      <c r="F190" s="240">
        <v>3</v>
      </c>
      <c r="G190" s="241">
        <v>3</v>
      </c>
      <c r="H190" s="241">
        <v>3</v>
      </c>
      <c r="I190" s="254">
        <v>4</v>
      </c>
      <c r="J190" s="241">
        <v>3</v>
      </c>
      <c r="K190" s="254">
        <v>4</v>
      </c>
      <c r="L190" s="241">
        <v>3</v>
      </c>
      <c r="M190" s="254">
        <v>4</v>
      </c>
      <c r="N190" s="241">
        <v>3</v>
      </c>
      <c r="O190" s="241">
        <v>4</v>
      </c>
      <c r="P190" s="254">
        <v>4</v>
      </c>
      <c r="Q190" s="259">
        <v>5</v>
      </c>
      <c r="R190" s="254">
        <v>5</v>
      </c>
      <c r="S190" s="259">
        <v>5</v>
      </c>
      <c r="T190" s="241">
        <v>3</v>
      </c>
      <c r="U190" s="241">
        <v>3</v>
      </c>
      <c r="V190" s="254">
        <v>5</v>
      </c>
      <c r="W190" s="255">
        <v>4</v>
      </c>
      <c r="X190" s="254">
        <v>4</v>
      </c>
      <c r="Y190" s="254">
        <v>4</v>
      </c>
      <c r="Z190" s="252">
        <v>2</v>
      </c>
      <c r="AA190" s="245"/>
      <c r="AB190" s="245"/>
      <c r="AC190" s="245"/>
      <c r="AD190" s="245"/>
      <c r="AE190" s="245"/>
      <c r="AF190" s="246"/>
      <c r="AG190" s="179">
        <v>78</v>
      </c>
      <c r="AH190" s="199">
        <v>160</v>
      </c>
    </row>
    <row r="191" spans="1:34" ht="15" customHeight="1" x14ac:dyDescent="0.25">
      <c r="A191" s="467"/>
      <c r="B191" s="490"/>
      <c r="C191" s="493"/>
      <c r="D191" s="50" t="s">
        <v>664</v>
      </c>
      <c r="E191" s="51" t="s">
        <v>36</v>
      </c>
      <c r="F191" s="240">
        <v>3</v>
      </c>
      <c r="G191" s="241">
        <v>3</v>
      </c>
      <c r="H191" s="241">
        <v>3</v>
      </c>
      <c r="I191" s="241">
        <v>3</v>
      </c>
      <c r="J191" s="241">
        <v>3</v>
      </c>
      <c r="K191" s="254">
        <v>4</v>
      </c>
      <c r="L191" s="241">
        <v>3</v>
      </c>
      <c r="M191" s="245"/>
      <c r="N191" s="245"/>
      <c r="O191" s="245"/>
      <c r="P191" s="241">
        <v>3</v>
      </c>
      <c r="Q191" s="254">
        <v>4</v>
      </c>
      <c r="R191" s="254">
        <v>5</v>
      </c>
      <c r="S191" s="254">
        <v>4</v>
      </c>
      <c r="T191" s="254">
        <v>4</v>
      </c>
      <c r="U191" s="254">
        <v>4</v>
      </c>
      <c r="V191" s="254">
        <v>5</v>
      </c>
      <c r="W191" s="255">
        <v>4</v>
      </c>
      <c r="X191" s="241">
        <v>3</v>
      </c>
      <c r="Y191" s="241">
        <v>3</v>
      </c>
      <c r="Z191" s="252">
        <v>2</v>
      </c>
      <c r="AA191" s="245"/>
      <c r="AB191" s="245"/>
      <c r="AC191" s="245"/>
      <c r="AD191" s="245"/>
      <c r="AE191" s="245"/>
      <c r="AF191" s="246"/>
      <c r="AG191" s="179">
        <v>63</v>
      </c>
      <c r="AH191" s="199">
        <v>223</v>
      </c>
    </row>
    <row r="192" spans="1:34" ht="15.75" customHeight="1" x14ac:dyDescent="0.25">
      <c r="A192" s="467"/>
      <c r="B192" s="490"/>
      <c r="C192" s="493"/>
      <c r="D192" s="50" t="s">
        <v>664</v>
      </c>
      <c r="E192" s="51" t="s">
        <v>37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179">
        <v>0</v>
      </c>
      <c r="AH192" s="199">
        <v>223</v>
      </c>
    </row>
    <row r="193" spans="1:34" ht="15.75" customHeight="1" thickBot="1" x14ac:dyDescent="0.3">
      <c r="A193" s="468"/>
      <c r="B193" s="491"/>
      <c r="C193" s="494"/>
      <c r="D193" s="52" t="s">
        <v>664</v>
      </c>
      <c r="E193" s="53" t="s">
        <v>38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188">
        <v>0</v>
      </c>
      <c r="AH193" s="200">
        <v>223</v>
      </c>
    </row>
    <row r="194" spans="1:34" ht="15" customHeight="1" x14ac:dyDescent="0.25">
      <c r="A194" s="466">
        <v>38</v>
      </c>
      <c r="B194" s="489">
        <v>38</v>
      </c>
      <c r="C194" s="492" t="s">
        <v>665</v>
      </c>
      <c r="D194" s="48" t="s">
        <v>665</v>
      </c>
      <c r="E194" s="49" t="s">
        <v>34</v>
      </c>
      <c r="F194" s="239">
        <v>3</v>
      </c>
      <c r="G194" s="253">
        <v>4</v>
      </c>
      <c r="H194" s="237">
        <v>3</v>
      </c>
      <c r="I194" s="262">
        <v>2</v>
      </c>
      <c r="J194" s="237">
        <v>3</v>
      </c>
      <c r="K194" s="257">
        <v>5</v>
      </c>
      <c r="L194" s="253">
        <v>4</v>
      </c>
      <c r="M194" s="237">
        <v>3</v>
      </c>
      <c r="N194" s="237">
        <v>3</v>
      </c>
      <c r="O194" s="253">
        <v>5</v>
      </c>
      <c r="P194" s="237">
        <v>3</v>
      </c>
      <c r="Q194" s="253">
        <v>4</v>
      </c>
      <c r="R194" s="253">
        <v>5</v>
      </c>
      <c r="S194" s="257">
        <v>5</v>
      </c>
      <c r="T194" s="253">
        <v>4</v>
      </c>
      <c r="U194" s="237">
        <v>3</v>
      </c>
      <c r="V194" s="253">
        <v>5</v>
      </c>
      <c r="W194" s="265">
        <v>4</v>
      </c>
      <c r="X194" s="253">
        <v>4</v>
      </c>
      <c r="Y194" s="253">
        <v>4</v>
      </c>
      <c r="Z194" s="257">
        <v>7</v>
      </c>
      <c r="AA194" s="243"/>
      <c r="AB194" s="243"/>
      <c r="AC194" s="243"/>
      <c r="AD194" s="243"/>
      <c r="AE194" s="243"/>
      <c r="AF194" s="244"/>
      <c r="AG194" s="197">
        <v>83</v>
      </c>
      <c r="AH194" s="198">
        <v>83</v>
      </c>
    </row>
    <row r="195" spans="1:34" ht="15" customHeight="1" x14ac:dyDescent="0.25">
      <c r="A195" s="467"/>
      <c r="B195" s="490"/>
      <c r="C195" s="493"/>
      <c r="D195" s="50" t="s">
        <v>665</v>
      </c>
      <c r="E195" s="51" t="s">
        <v>35</v>
      </c>
      <c r="F195" s="240">
        <v>3</v>
      </c>
      <c r="G195" s="254">
        <v>4</v>
      </c>
      <c r="H195" s="241">
        <v>3</v>
      </c>
      <c r="I195" s="241">
        <v>3</v>
      </c>
      <c r="J195" s="252">
        <v>2</v>
      </c>
      <c r="K195" s="254">
        <v>4</v>
      </c>
      <c r="L195" s="241">
        <v>3</v>
      </c>
      <c r="M195" s="241">
        <v>3</v>
      </c>
      <c r="N195" s="241">
        <v>3</v>
      </c>
      <c r="O195" s="259">
        <v>6</v>
      </c>
      <c r="P195" s="259">
        <v>5</v>
      </c>
      <c r="Q195" s="259">
        <v>5</v>
      </c>
      <c r="R195" s="254">
        <v>5</v>
      </c>
      <c r="S195" s="254">
        <v>4</v>
      </c>
      <c r="T195" s="254">
        <v>4</v>
      </c>
      <c r="U195" s="252">
        <v>2</v>
      </c>
      <c r="V195" s="241">
        <v>4</v>
      </c>
      <c r="W195" s="260">
        <v>5</v>
      </c>
      <c r="X195" s="254">
        <v>4</v>
      </c>
      <c r="Y195" s="241">
        <v>3</v>
      </c>
      <c r="Z195" s="252">
        <v>2</v>
      </c>
      <c r="AA195" s="245"/>
      <c r="AB195" s="245"/>
      <c r="AC195" s="245"/>
      <c r="AD195" s="245"/>
      <c r="AE195" s="245"/>
      <c r="AF195" s="246"/>
      <c r="AG195" s="179">
        <v>77</v>
      </c>
      <c r="AH195" s="199">
        <v>160</v>
      </c>
    </row>
    <row r="196" spans="1:34" ht="15" customHeight="1" x14ac:dyDescent="0.25">
      <c r="A196" s="467"/>
      <c r="B196" s="490"/>
      <c r="C196" s="493"/>
      <c r="D196" s="50" t="s">
        <v>665</v>
      </c>
      <c r="E196" s="51" t="s">
        <v>36</v>
      </c>
      <c r="F196" s="263">
        <v>4</v>
      </c>
      <c r="G196" s="259">
        <v>6</v>
      </c>
      <c r="H196" s="241">
        <v>3</v>
      </c>
      <c r="I196" s="241">
        <v>3</v>
      </c>
      <c r="J196" s="252">
        <v>2</v>
      </c>
      <c r="K196" s="254">
        <v>4</v>
      </c>
      <c r="L196" s="241">
        <v>3</v>
      </c>
      <c r="M196" s="245"/>
      <c r="N196" s="245"/>
      <c r="O196" s="245"/>
      <c r="P196" s="241">
        <v>3</v>
      </c>
      <c r="Q196" s="241">
        <v>3</v>
      </c>
      <c r="R196" s="241">
        <v>4</v>
      </c>
      <c r="S196" s="254">
        <v>4</v>
      </c>
      <c r="T196" s="241">
        <v>3</v>
      </c>
      <c r="U196" s="241">
        <v>3</v>
      </c>
      <c r="V196" s="241">
        <v>4</v>
      </c>
      <c r="W196" s="255">
        <v>4</v>
      </c>
      <c r="X196" s="254">
        <v>4</v>
      </c>
      <c r="Y196" s="241">
        <v>3</v>
      </c>
      <c r="Z196" s="254">
        <v>4</v>
      </c>
      <c r="AA196" s="245"/>
      <c r="AB196" s="245"/>
      <c r="AC196" s="245"/>
      <c r="AD196" s="245"/>
      <c r="AE196" s="245"/>
      <c r="AF196" s="246"/>
      <c r="AG196" s="179">
        <v>64</v>
      </c>
      <c r="AH196" s="199">
        <v>224</v>
      </c>
    </row>
    <row r="197" spans="1:34" ht="15.75" customHeight="1" x14ac:dyDescent="0.25">
      <c r="A197" s="467"/>
      <c r="B197" s="490"/>
      <c r="C197" s="493"/>
      <c r="D197" s="50" t="s">
        <v>665</v>
      </c>
      <c r="E197" s="51" t="s">
        <v>37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179">
        <v>0</v>
      </c>
      <c r="AH197" s="199">
        <v>224</v>
      </c>
    </row>
    <row r="198" spans="1:34" ht="15.75" customHeight="1" thickBot="1" x14ac:dyDescent="0.3">
      <c r="A198" s="468"/>
      <c r="B198" s="491"/>
      <c r="C198" s="494"/>
      <c r="D198" s="52" t="s">
        <v>665</v>
      </c>
      <c r="E198" s="53" t="s">
        <v>38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188">
        <v>0</v>
      </c>
      <c r="AH198" s="200">
        <v>224</v>
      </c>
    </row>
    <row r="199" spans="1:34" ht="15" customHeight="1" x14ac:dyDescent="0.25">
      <c r="A199" s="466">
        <v>39</v>
      </c>
      <c r="B199" s="489">
        <v>39</v>
      </c>
      <c r="C199" s="492" t="s">
        <v>507</v>
      </c>
      <c r="D199" s="48" t="s">
        <v>507</v>
      </c>
      <c r="E199" s="49" t="s">
        <v>34</v>
      </c>
      <c r="F199" s="264">
        <v>4</v>
      </c>
      <c r="G199" s="237">
        <v>3</v>
      </c>
      <c r="H199" s="237">
        <v>3</v>
      </c>
      <c r="I199" s="253">
        <v>4</v>
      </c>
      <c r="J199" s="237">
        <v>3</v>
      </c>
      <c r="K199" s="237">
        <v>3</v>
      </c>
      <c r="L199" s="237">
        <v>3</v>
      </c>
      <c r="M199" s="237">
        <v>3</v>
      </c>
      <c r="N199" s="253">
        <v>4</v>
      </c>
      <c r="O199" s="237">
        <v>4</v>
      </c>
      <c r="P199" s="253">
        <v>4</v>
      </c>
      <c r="Q199" s="253">
        <v>4</v>
      </c>
      <c r="R199" s="237">
        <v>4</v>
      </c>
      <c r="S199" s="253">
        <v>4</v>
      </c>
      <c r="T199" s="253">
        <v>4</v>
      </c>
      <c r="U199" s="253">
        <v>4</v>
      </c>
      <c r="V199" s="237">
        <v>4</v>
      </c>
      <c r="W199" s="238">
        <v>3</v>
      </c>
      <c r="X199" s="253">
        <v>4</v>
      </c>
      <c r="Y199" s="253">
        <v>4</v>
      </c>
      <c r="Z199" s="253">
        <v>4</v>
      </c>
      <c r="AA199" s="243"/>
      <c r="AB199" s="243"/>
      <c r="AC199" s="243"/>
      <c r="AD199" s="243"/>
      <c r="AE199" s="243"/>
      <c r="AF199" s="244"/>
      <c r="AG199" s="197">
        <v>77</v>
      </c>
      <c r="AH199" s="198">
        <v>77</v>
      </c>
    </row>
    <row r="200" spans="1:34" ht="15" customHeight="1" x14ac:dyDescent="0.25">
      <c r="A200" s="467"/>
      <c r="B200" s="490"/>
      <c r="C200" s="493"/>
      <c r="D200" s="50" t="s">
        <v>507</v>
      </c>
      <c r="E200" s="51" t="s">
        <v>35</v>
      </c>
      <c r="F200" s="261">
        <v>2</v>
      </c>
      <c r="G200" s="254">
        <v>4</v>
      </c>
      <c r="H200" s="241">
        <v>3</v>
      </c>
      <c r="I200" s="241">
        <v>3</v>
      </c>
      <c r="J200" s="252">
        <v>2</v>
      </c>
      <c r="K200" s="254">
        <v>4</v>
      </c>
      <c r="L200" s="254">
        <v>4</v>
      </c>
      <c r="M200" s="254">
        <v>4</v>
      </c>
      <c r="N200" s="254">
        <v>4</v>
      </c>
      <c r="O200" s="241">
        <v>4</v>
      </c>
      <c r="P200" s="241">
        <v>3</v>
      </c>
      <c r="Q200" s="259">
        <v>5</v>
      </c>
      <c r="R200" s="254">
        <v>5</v>
      </c>
      <c r="S200" s="259">
        <v>5</v>
      </c>
      <c r="T200" s="259">
        <v>5</v>
      </c>
      <c r="U200" s="259">
        <v>5</v>
      </c>
      <c r="V200" s="254">
        <v>5</v>
      </c>
      <c r="W200" s="255">
        <v>4</v>
      </c>
      <c r="X200" s="241">
        <v>3</v>
      </c>
      <c r="Y200" s="241">
        <v>3</v>
      </c>
      <c r="Z200" s="254">
        <v>4</v>
      </c>
      <c r="AA200" s="245"/>
      <c r="AB200" s="245"/>
      <c r="AC200" s="245"/>
      <c r="AD200" s="245"/>
      <c r="AE200" s="245"/>
      <c r="AF200" s="246"/>
      <c r="AG200" s="179">
        <v>81</v>
      </c>
      <c r="AH200" s="199">
        <v>158</v>
      </c>
    </row>
    <row r="201" spans="1:34" ht="15" customHeight="1" x14ac:dyDescent="0.25">
      <c r="A201" s="467"/>
      <c r="B201" s="490"/>
      <c r="C201" s="493"/>
      <c r="D201" s="50" t="s">
        <v>507</v>
      </c>
      <c r="E201" s="51" t="s">
        <v>36</v>
      </c>
      <c r="F201" s="240">
        <v>3</v>
      </c>
      <c r="G201" s="254">
        <v>4</v>
      </c>
      <c r="H201" s="259">
        <v>5</v>
      </c>
      <c r="I201" s="241">
        <v>3</v>
      </c>
      <c r="J201" s="241">
        <v>3</v>
      </c>
      <c r="K201" s="259">
        <v>5</v>
      </c>
      <c r="L201" s="254">
        <v>4</v>
      </c>
      <c r="M201" s="245"/>
      <c r="N201" s="245"/>
      <c r="O201" s="245"/>
      <c r="P201" s="241">
        <v>3</v>
      </c>
      <c r="Q201" s="254">
        <v>4</v>
      </c>
      <c r="R201" s="254">
        <v>5</v>
      </c>
      <c r="S201" s="252">
        <v>2</v>
      </c>
      <c r="T201" s="254">
        <v>4</v>
      </c>
      <c r="U201" s="259">
        <v>6</v>
      </c>
      <c r="V201" s="241">
        <v>4</v>
      </c>
      <c r="W201" s="255">
        <v>4</v>
      </c>
      <c r="X201" s="254">
        <v>4</v>
      </c>
      <c r="Y201" s="241">
        <v>3</v>
      </c>
      <c r="Z201" s="252">
        <v>2</v>
      </c>
      <c r="AA201" s="245"/>
      <c r="AB201" s="245"/>
      <c r="AC201" s="245"/>
      <c r="AD201" s="245"/>
      <c r="AE201" s="245"/>
      <c r="AF201" s="246"/>
      <c r="AG201" s="179">
        <v>68</v>
      </c>
      <c r="AH201" s="199">
        <v>226</v>
      </c>
    </row>
    <row r="202" spans="1:34" ht="15.75" customHeight="1" x14ac:dyDescent="0.25">
      <c r="A202" s="467"/>
      <c r="B202" s="490"/>
      <c r="C202" s="493"/>
      <c r="D202" s="50" t="s">
        <v>507</v>
      </c>
      <c r="E202" s="51" t="s">
        <v>37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179">
        <v>0</v>
      </c>
      <c r="AH202" s="199">
        <v>226</v>
      </c>
    </row>
    <row r="203" spans="1:34" ht="15.75" customHeight="1" thickBot="1" x14ac:dyDescent="0.3">
      <c r="A203" s="468"/>
      <c r="B203" s="491"/>
      <c r="C203" s="494"/>
      <c r="D203" s="52" t="s">
        <v>507</v>
      </c>
      <c r="E203" s="53" t="s">
        <v>38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188">
        <v>0</v>
      </c>
      <c r="AH203" s="200">
        <v>226</v>
      </c>
    </row>
    <row r="204" spans="1:34" ht="15" customHeight="1" x14ac:dyDescent="0.25">
      <c r="A204" s="466">
        <v>40</v>
      </c>
      <c r="B204" s="489">
        <v>40</v>
      </c>
      <c r="C204" s="492" t="s">
        <v>216</v>
      </c>
      <c r="D204" s="48" t="s">
        <v>216</v>
      </c>
      <c r="E204" s="49" t="s">
        <v>34</v>
      </c>
      <c r="F204" s="239">
        <v>3</v>
      </c>
      <c r="G204" s="237">
        <v>3</v>
      </c>
      <c r="H204" s="253">
        <v>4</v>
      </c>
      <c r="I204" s="253">
        <v>4</v>
      </c>
      <c r="J204" s="237">
        <v>3</v>
      </c>
      <c r="K204" s="253">
        <v>4</v>
      </c>
      <c r="L204" s="253">
        <v>4</v>
      </c>
      <c r="M204" s="253">
        <v>4</v>
      </c>
      <c r="N204" s="253">
        <v>4</v>
      </c>
      <c r="O204" s="253">
        <v>5</v>
      </c>
      <c r="P204" s="237">
        <v>3</v>
      </c>
      <c r="Q204" s="253">
        <v>4</v>
      </c>
      <c r="R204" s="253">
        <v>5</v>
      </c>
      <c r="S204" s="253">
        <v>4</v>
      </c>
      <c r="T204" s="253">
        <v>4</v>
      </c>
      <c r="U204" s="237">
        <v>3</v>
      </c>
      <c r="V204" s="237">
        <v>4</v>
      </c>
      <c r="W204" s="265">
        <v>4</v>
      </c>
      <c r="X204" s="237">
        <v>3</v>
      </c>
      <c r="Y204" s="237">
        <v>3</v>
      </c>
      <c r="Z204" s="253">
        <v>4</v>
      </c>
      <c r="AA204" s="243"/>
      <c r="AB204" s="243"/>
      <c r="AC204" s="243"/>
      <c r="AD204" s="243"/>
      <c r="AE204" s="243"/>
      <c r="AF204" s="244"/>
      <c r="AG204" s="197">
        <v>79</v>
      </c>
      <c r="AH204" s="198">
        <v>79</v>
      </c>
    </row>
    <row r="205" spans="1:34" ht="15" customHeight="1" x14ac:dyDescent="0.25">
      <c r="A205" s="467"/>
      <c r="B205" s="490"/>
      <c r="C205" s="493"/>
      <c r="D205" s="50" t="s">
        <v>216</v>
      </c>
      <c r="E205" s="51" t="s">
        <v>35</v>
      </c>
      <c r="F205" s="240">
        <v>3</v>
      </c>
      <c r="G205" s="241">
        <v>3</v>
      </c>
      <c r="H205" s="241">
        <v>3</v>
      </c>
      <c r="I205" s="241">
        <v>3</v>
      </c>
      <c r="J205" s="254">
        <v>4</v>
      </c>
      <c r="K205" s="259">
        <v>5</v>
      </c>
      <c r="L205" s="254">
        <v>4</v>
      </c>
      <c r="M205" s="241">
        <v>3</v>
      </c>
      <c r="N205" s="241">
        <v>3</v>
      </c>
      <c r="O205" s="254">
        <v>5</v>
      </c>
      <c r="P205" s="254">
        <v>4</v>
      </c>
      <c r="Q205" s="241">
        <v>3</v>
      </c>
      <c r="R205" s="254">
        <v>5</v>
      </c>
      <c r="S205" s="241">
        <v>3</v>
      </c>
      <c r="T205" s="254">
        <v>4</v>
      </c>
      <c r="U205" s="259">
        <v>5</v>
      </c>
      <c r="V205" s="241">
        <v>4</v>
      </c>
      <c r="W205" s="260">
        <v>5</v>
      </c>
      <c r="X205" s="254">
        <v>4</v>
      </c>
      <c r="Y205" s="241">
        <v>3</v>
      </c>
      <c r="Z205" s="252">
        <v>2</v>
      </c>
      <c r="AA205" s="245"/>
      <c r="AB205" s="245"/>
      <c r="AC205" s="245"/>
      <c r="AD205" s="245"/>
      <c r="AE205" s="245"/>
      <c r="AF205" s="246"/>
      <c r="AG205" s="179">
        <v>78</v>
      </c>
      <c r="AH205" s="199">
        <v>157</v>
      </c>
    </row>
    <row r="206" spans="1:34" ht="15" customHeight="1" x14ac:dyDescent="0.25">
      <c r="A206" s="467"/>
      <c r="B206" s="490"/>
      <c r="C206" s="493"/>
      <c r="D206" s="50" t="s">
        <v>216</v>
      </c>
      <c r="E206" s="51" t="s">
        <v>36</v>
      </c>
      <c r="F206" s="263">
        <v>4</v>
      </c>
      <c r="G206" s="241">
        <v>3</v>
      </c>
      <c r="H206" s="241">
        <v>3</v>
      </c>
      <c r="I206" s="254">
        <v>4</v>
      </c>
      <c r="J206" s="241">
        <v>3</v>
      </c>
      <c r="K206" s="241">
        <v>3</v>
      </c>
      <c r="L206" s="241">
        <v>3</v>
      </c>
      <c r="M206" s="245"/>
      <c r="N206" s="245"/>
      <c r="O206" s="245"/>
      <c r="P206" s="254">
        <v>4</v>
      </c>
      <c r="Q206" s="241">
        <v>3</v>
      </c>
      <c r="R206" s="254">
        <v>5</v>
      </c>
      <c r="S206" s="259">
        <v>5</v>
      </c>
      <c r="T206" s="252">
        <v>2</v>
      </c>
      <c r="U206" s="254">
        <v>4</v>
      </c>
      <c r="V206" s="254">
        <v>5</v>
      </c>
      <c r="W206" s="260">
        <v>5</v>
      </c>
      <c r="X206" s="259">
        <v>5</v>
      </c>
      <c r="Y206" s="259">
        <v>5</v>
      </c>
      <c r="Z206" s="254">
        <v>4</v>
      </c>
      <c r="AA206" s="245"/>
      <c r="AB206" s="245"/>
      <c r="AC206" s="245"/>
      <c r="AD206" s="245"/>
      <c r="AE206" s="245"/>
      <c r="AF206" s="246"/>
      <c r="AG206" s="179">
        <v>70</v>
      </c>
      <c r="AH206" s="199">
        <v>227</v>
      </c>
    </row>
    <row r="207" spans="1:34" ht="15.75" customHeight="1" x14ac:dyDescent="0.25">
      <c r="A207" s="467"/>
      <c r="B207" s="490"/>
      <c r="C207" s="493"/>
      <c r="D207" s="50" t="s">
        <v>216</v>
      </c>
      <c r="E207" s="51" t="s">
        <v>37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179">
        <v>0</v>
      </c>
      <c r="AH207" s="199">
        <v>227</v>
      </c>
    </row>
    <row r="208" spans="1:34" ht="15.75" customHeight="1" thickBot="1" x14ac:dyDescent="0.3">
      <c r="A208" s="468"/>
      <c r="B208" s="491"/>
      <c r="C208" s="494"/>
      <c r="D208" s="52" t="s">
        <v>216</v>
      </c>
      <c r="E208" s="53" t="s">
        <v>38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188">
        <v>0</v>
      </c>
      <c r="AH208" s="200">
        <v>227</v>
      </c>
    </row>
    <row r="209" spans="1:34" ht="15" customHeight="1" x14ac:dyDescent="0.25">
      <c r="A209" s="466">
        <v>41</v>
      </c>
      <c r="B209" s="489">
        <v>41</v>
      </c>
      <c r="C209" s="492" t="s">
        <v>22</v>
      </c>
      <c r="D209" s="48" t="s">
        <v>22</v>
      </c>
      <c r="E209" s="49" t="s">
        <v>34</v>
      </c>
      <c r="F209" s="239">
        <v>3</v>
      </c>
      <c r="G209" s="237">
        <v>3</v>
      </c>
      <c r="H209" s="237">
        <v>3</v>
      </c>
      <c r="I209" s="237">
        <v>3</v>
      </c>
      <c r="J209" s="237">
        <v>3</v>
      </c>
      <c r="K209" s="253">
        <v>4</v>
      </c>
      <c r="L209" s="237">
        <v>3</v>
      </c>
      <c r="M209" s="253">
        <v>4</v>
      </c>
      <c r="N209" s="237">
        <v>3</v>
      </c>
      <c r="O209" s="257">
        <v>6</v>
      </c>
      <c r="P209" s="237">
        <v>3</v>
      </c>
      <c r="Q209" s="257">
        <v>5</v>
      </c>
      <c r="R209" s="257">
        <v>6</v>
      </c>
      <c r="S209" s="253">
        <v>4</v>
      </c>
      <c r="T209" s="237">
        <v>3</v>
      </c>
      <c r="U209" s="237">
        <v>3</v>
      </c>
      <c r="V209" s="237">
        <v>4</v>
      </c>
      <c r="W209" s="265">
        <v>4</v>
      </c>
      <c r="X209" s="253">
        <v>4</v>
      </c>
      <c r="Y209" s="253">
        <v>4</v>
      </c>
      <c r="Z209" s="262">
        <v>2</v>
      </c>
      <c r="AA209" s="243"/>
      <c r="AB209" s="243"/>
      <c r="AC209" s="243"/>
      <c r="AD209" s="243"/>
      <c r="AE209" s="243"/>
      <c r="AF209" s="244"/>
      <c r="AG209" s="197">
        <v>77</v>
      </c>
      <c r="AH209" s="198">
        <v>77</v>
      </c>
    </row>
    <row r="210" spans="1:34" ht="15" customHeight="1" x14ac:dyDescent="0.25">
      <c r="A210" s="467"/>
      <c r="B210" s="490"/>
      <c r="C210" s="493"/>
      <c r="D210" s="50" t="s">
        <v>22</v>
      </c>
      <c r="E210" s="51" t="s">
        <v>35</v>
      </c>
      <c r="F210" s="263">
        <v>4</v>
      </c>
      <c r="G210" s="259">
        <v>5</v>
      </c>
      <c r="H210" s="254">
        <v>4</v>
      </c>
      <c r="I210" s="241">
        <v>3</v>
      </c>
      <c r="J210" s="241">
        <v>3</v>
      </c>
      <c r="K210" s="241">
        <v>3</v>
      </c>
      <c r="L210" s="254">
        <v>4</v>
      </c>
      <c r="M210" s="241">
        <v>3</v>
      </c>
      <c r="N210" s="254">
        <v>4</v>
      </c>
      <c r="O210" s="259">
        <v>6</v>
      </c>
      <c r="P210" s="241">
        <v>3</v>
      </c>
      <c r="Q210" s="259">
        <v>6</v>
      </c>
      <c r="R210" s="259">
        <v>6</v>
      </c>
      <c r="S210" s="254">
        <v>4</v>
      </c>
      <c r="T210" s="254">
        <v>4</v>
      </c>
      <c r="U210" s="254">
        <v>4</v>
      </c>
      <c r="V210" s="254">
        <v>5</v>
      </c>
      <c r="W210" s="255">
        <v>4</v>
      </c>
      <c r="X210" s="254">
        <v>4</v>
      </c>
      <c r="Y210" s="241">
        <v>3</v>
      </c>
      <c r="Z210" s="254">
        <v>4</v>
      </c>
      <c r="AA210" s="245"/>
      <c r="AB210" s="245"/>
      <c r="AC210" s="245"/>
      <c r="AD210" s="245"/>
      <c r="AE210" s="245"/>
      <c r="AF210" s="246"/>
      <c r="AG210" s="179">
        <v>86</v>
      </c>
      <c r="AH210" s="199">
        <v>163</v>
      </c>
    </row>
    <row r="211" spans="1:34" ht="15" customHeight="1" x14ac:dyDescent="0.25">
      <c r="A211" s="467"/>
      <c r="B211" s="490"/>
      <c r="C211" s="493"/>
      <c r="D211" s="50" t="s">
        <v>22</v>
      </c>
      <c r="E211" s="51" t="s">
        <v>36</v>
      </c>
      <c r="F211" s="263">
        <v>4</v>
      </c>
      <c r="G211" s="241">
        <v>3</v>
      </c>
      <c r="H211" s="241">
        <v>3</v>
      </c>
      <c r="I211" s="241">
        <v>3</v>
      </c>
      <c r="J211" s="241">
        <v>3</v>
      </c>
      <c r="K211" s="259">
        <v>5</v>
      </c>
      <c r="L211" s="241">
        <v>3</v>
      </c>
      <c r="M211" s="245"/>
      <c r="N211" s="245"/>
      <c r="O211" s="245"/>
      <c r="P211" s="241">
        <v>3</v>
      </c>
      <c r="Q211" s="259">
        <v>6</v>
      </c>
      <c r="R211" s="241">
        <v>4</v>
      </c>
      <c r="S211" s="254">
        <v>4</v>
      </c>
      <c r="T211" s="254">
        <v>4</v>
      </c>
      <c r="U211" s="254">
        <v>4</v>
      </c>
      <c r="V211" s="241">
        <v>4</v>
      </c>
      <c r="W211" s="260">
        <v>5</v>
      </c>
      <c r="X211" s="254">
        <v>4</v>
      </c>
      <c r="Y211" s="241">
        <v>3</v>
      </c>
      <c r="Z211" s="241">
        <v>3</v>
      </c>
      <c r="AA211" s="245"/>
      <c r="AB211" s="245"/>
      <c r="AC211" s="245"/>
      <c r="AD211" s="245"/>
      <c r="AE211" s="245"/>
      <c r="AF211" s="246"/>
      <c r="AG211" s="179">
        <v>68</v>
      </c>
      <c r="AH211" s="199">
        <v>231</v>
      </c>
    </row>
    <row r="212" spans="1:34" ht="15.75" customHeight="1" x14ac:dyDescent="0.25">
      <c r="A212" s="467"/>
      <c r="B212" s="490"/>
      <c r="C212" s="493"/>
      <c r="D212" s="50" t="s">
        <v>22</v>
      </c>
      <c r="E212" s="51" t="s">
        <v>37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179">
        <v>0</v>
      </c>
      <c r="AH212" s="199">
        <v>231</v>
      </c>
    </row>
    <row r="213" spans="1:34" ht="15.75" customHeight="1" thickBot="1" x14ac:dyDescent="0.3">
      <c r="A213" s="468"/>
      <c r="B213" s="491"/>
      <c r="C213" s="494"/>
      <c r="D213" s="52" t="s">
        <v>22</v>
      </c>
      <c r="E213" s="53" t="s">
        <v>38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188">
        <v>0</v>
      </c>
      <c r="AH213" s="200">
        <v>231</v>
      </c>
    </row>
    <row r="214" spans="1:34" ht="15" customHeight="1" x14ac:dyDescent="0.25">
      <c r="A214" s="466">
        <v>42</v>
      </c>
      <c r="B214" s="489">
        <v>42</v>
      </c>
      <c r="C214" s="492" t="s">
        <v>437</v>
      </c>
      <c r="D214" s="48" t="s">
        <v>437</v>
      </c>
      <c r="E214" s="49" t="s">
        <v>34</v>
      </c>
      <c r="F214" s="256">
        <v>5</v>
      </c>
      <c r="G214" s="237">
        <v>3</v>
      </c>
      <c r="H214" s="253">
        <v>4</v>
      </c>
      <c r="I214" s="253">
        <v>4</v>
      </c>
      <c r="J214" s="237">
        <v>3</v>
      </c>
      <c r="K214" s="257">
        <v>5</v>
      </c>
      <c r="L214" s="237">
        <v>3</v>
      </c>
      <c r="M214" s="237">
        <v>3</v>
      </c>
      <c r="N214" s="253">
        <v>4</v>
      </c>
      <c r="O214" s="253">
        <v>5</v>
      </c>
      <c r="P214" s="237">
        <v>3</v>
      </c>
      <c r="Q214" s="253">
        <v>4</v>
      </c>
      <c r="R214" s="253">
        <v>5</v>
      </c>
      <c r="S214" s="253">
        <v>4</v>
      </c>
      <c r="T214" s="257">
        <v>5</v>
      </c>
      <c r="U214" s="237">
        <v>3</v>
      </c>
      <c r="V214" s="237">
        <v>4</v>
      </c>
      <c r="W214" s="258">
        <v>7</v>
      </c>
      <c r="X214" s="253">
        <v>4</v>
      </c>
      <c r="Y214" s="253">
        <v>4</v>
      </c>
      <c r="Z214" s="253">
        <v>4</v>
      </c>
      <c r="AA214" s="243"/>
      <c r="AB214" s="243"/>
      <c r="AC214" s="243"/>
      <c r="AD214" s="243"/>
      <c r="AE214" s="243"/>
      <c r="AF214" s="244"/>
      <c r="AG214" s="197">
        <v>86</v>
      </c>
      <c r="AH214" s="198">
        <v>86</v>
      </c>
    </row>
    <row r="215" spans="1:34" ht="15" customHeight="1" x14ac:dyDescent="0.25">
      <c r="A215" s="467"/>
      <c r="B215" s="490"/>
      <c r="C215" s="493"/>
      <c r="D215" s="50" t="s">
        <v>437</v>
      </c>
      <c r="E215" s="51" t="s">
        <v>35</v>
      </c>
      <c r="F215" s="240">
        <v>3</v>
      </c>
      <c r="G215" s="254">
        <v>4</v>
      </c>
      <c r="H215" s="254">
        <v>4</v>
      </c>
      <c r="I215" s="254">
        <v>4</v>
      </c>
      <c r="J215" s="241">
        <v>3</v>
      </c>
      <c r="K215" s="259">
        <v>5</v>
      </c>
      <c r="L215" s="241">
        <v>3</v>
      </c>
      <c r="M215" s="259">
        <v>5</v>
      </c>
      <c r="N215" s="241">
        <v>3</v>
      </c>
      <c r="O215" s="241">
        <v>4</v>
      </c>
      <c r="P215" s="241">
        <v>3</v>
      </c>
      <c r="Q215" s="259">
        <v>5</v>
      </c>
      <c r="R215" s="254">
        <v>5</v>
      </c>
      <c r="S215" s="254">
        <v>4</v>
      </c>
      <c r="T215" s="254">
        <v>4</v>
      </c>
      <c r="U215" s="241">
        <v>3</v>
      </c>
      <c r="V215" s="254">
        <v>5</v>
      </c>
      <c r="W215" s="255">
        <v>4</v>
      </c>
      <c r="X215" s="241">
        <v>3</v>
      </c>
      <c r="Y215" s="254">
        <v>4</v>
      </c>
      <c r="Z215" s="254">
        <v>4</v>
      </c>
      <c r="AA215" s="245"/>
      <c r="AB215" s="245"/>
      <c r="AC215" s="245"/>
      <c r="AD215" s="245"/>
      <c r="AE215" s="245"/>
      <c r="AF215" s="246"/>
      <c r="AG215" s="179">
        <v>82</v>
      </c>
      <c r="AH215" s="199">
        <v>168</v>
      </c>
    </row>
    <row r="216" spans="1:34" ht="15" customHeight="1" x14ac:dyDescent="0.25">
      <c r="A216" s="467"/>
      <c r="B216" s="490"/>
      <c r="C216" s="493"/>
      <c r="D216" s="50" t="s">
        <v>437</v>
      </c>
      <c r="E216" s="51" t="s">
        <v>36</v>
      </c>
      <c r="F216" s="240">
        <v>3</v>
      </c>
      <c r="G216" s="241">
        <v>3</v>
      </c>
      <c r="H216" s="259">
        <v>5</v>
      </c>
      <c r="I216" s="254">
        <v>4</v>
      </c>
      <c r="J216" s="254">
        <v>4</v>
      </c>
      <c r="K216" s="259">
        <v>5</v>
      </c>
      <c r="L216" s="241">
        <v>3</v>
      </c>
      <c r="M216" s="245"/>
      <c r="N216" s="245"/>
      <c r="O216" s="245"/>
      <c r="P216" s="241">
        <v>3</v>
      </c>
      <c r="Q216" s="254">
        <v>4</v>
      </c>
      <c r="R216" s="254">
        <v>5</v>
      </c>
      <c r="S216" s="254">
        <v>4</v>
      </c>
      <c r="T216" s="241">
        <v>3</v>
      </c>
      <c r="U216" s="241">
        <v>3</v>
      </c>
      <c r="V216" s="254">
        <v>5</v>
      </c>
      <c r="W216" s="242">
        <v>3</v>
      </c>
      <c r="X216" s="241">
        <v>3</v>
      </c>
      <c r="Y216" s="241">
        <v>3</v>
      </c>
      <c r="Z216" s="254">
        <v>4</v>
      </c>
      <c r="AA216" s="245"/>
      <c r="AB216" s="245"/>
      <c r="AC216" s="245"/>
      <c r="AD216" s="245"/>
      <c r="AE216" s="245"/>
      <c r="AF216" s="246"/>
      <c r="AG216" s="179">
        <v>67</v>
      </c>
      <c r="AH216" s="199">
        <v>235</v>
      </c>
    </row>
    <row r="217" spans="1:34" ht="15.75" customHeight="1" x14ac:dyDescent="0.25">
      <c r="A217" s="467"/>
      <c r="B217" s="490"/>
      <c r="C217" s="493"/>
      <c r="D217" s="50" t="s">
        <v>437</v>
      </c>
      <c r="E217" s="51" t="s">
        <v>37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179">
        <v>0</v>
      </c>
      <c r="AH217" s="199">
        <v>235</v>
      </c>
    </row>
    <row r="218" spans="1:34" ht="15.75" customHeight="1" thickBot="1" x14ac:dyDescent="0.3">
      <c r="A218" s="468"/>
      <c r="B218" s="491"/>
      <c r="C218" s="494"/>
      <c r="D218" s="52" t="s">
        <v>437</v>
      </c>
      <c r="E218" s="53" t="s">
        <v>38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188">
        <v>0</v>
      </c>
      <c r="AH218" s="200">
        <v>235</v>
      </c>
    </row>
    <row r="219" spans="1:34" ht="15" customHeight="1" x14ac:dyDescent="0.25">
      <c r="A219" s="466">
        <v>43</v>
      </c>
      <c r="B219" s="489">
        <v>43</v>
      </c>
      <c r="C219" s="492" t="s">
        <v>613</v>
      </c>
      <c r="D219" s="48" t="s">
        <v>613</v>
      </c>
      <c r="E219" s="49" t="s">
        <v>34</v>
      </c>
      <c r="F219" s="239">
        <v>3</v>
      </c>
      <c r="G219" s="253">
        <v>4</v>
      </c>
      <c r="H219" s="237">
        <v>3</v>
      </c>
      <c r="I219" s="253">
        <v>4</v>
      </c>
      <c r="J219" s="237">
        <v>3</v>
      </c>
      <c r="K219" s="257">
        <v>6</v>
      </c>
      <c r="L219" s="257">
        <v>5</v>
      </c>
      <c r="M219" s="237">
        <v>3</v>
      </c>
      <c r="N219" s="237">
        <v>3</v>
      </c>
      <c r="O219" s="253">
        <v>5</v>
      </c>
      <c r="P219" s="253">
        <v>4</v>
      </c>
      <c r="Q219" s="237">
        <v>3</v>
      </c>
      <c r="R219" s="253">
        <v>5</v>
      </c>
      <c r="S219" s="257">
        <v>5</v>
      </c>
      <c r="T219" s="257">
        <v>5</v>
      </c>
      <c r="U219" s="253">
        <v>4</v>
      </c>
      <c r="V219" s="257">
        <v>6</v>
      </c>
      <c r="W219" s="265">
        <v>4</v>
      </c>
      <c r="X219" s="253">
        <v>4</v>
      </c>
      <c r="Y219" s="237">
        <v>3</v>
      </c>
      <c r="Z219" s="253">
        <v>4</v>
      </c>
      <c r="AA219" s="243"/>
      <c r="AB219" s="243"/>
      <c r="AC219" s="243"/>
      <c r="AD219" s="243"/>
      <c r="AE219" s="243"/>
      <c r="AF219" s="244"/>
      <c r="AG219" s="197">
        <v>86</v>
      </c>
      <c r="AH219" s="198">
        <v>86</v>
      </c>
    </row>
    <row r="220" spans="1:34" ht="15" customHeight="1" x14ac:dyDescent="0.25">
      <c r="A220" s="467"/>
      <c r="B220" s="490"/>
      <c r="C220" s="493"/>
      <c r="D220" s="50" t="s">
        <v>613</v>
      </c>
      <c r="E220" s="51" t="s">
        <v>35</v>
      </c>
      <c r="F220" s="240">
        <v>3</v>
      </c>
      <c r="G220" s="241">
        <v>3</v>
      </c>
      <c r="H220" s="241">
        <v>3</v>
      </c>
      <c r="I220" s="254">
        <v>4</v>
      </c>
      <c r="J220" s="252">
        <v>2</v>
      </c>
      <c r="K220" s="259">
        <v>5</v>
      </c>
      <c r="L220" s="254">
        <v>4</v>
      </c>
      <c r="M220" s="254">
        <v>4</v>
      </c>
      <c r="N220" s="254">
        <v>4</v>
      </c>
      <c r="O220" s="259">
        <v>7</v>
      </c>
      <c r="P220" s="259">
        <v>5</v>
      </c>
      <c r="Q220" s="259">
        <v>5</v>
      </c>
      <c r="R220" s="259">
        <v>6</v>
      </c>
      <c r="S220" s="254">
        <v>4</v>
      </c>
      <c r="T220" s="254">
        <v>4</v>
      </c>
      <c r="U220" s="259">
        <v>5</v>
      </c>
      <c r="V220" s="241">
        <v>4</v>
      </c>
      <c r="W220" s="260">
        <v>5</v>
      </c>
      <c r="X220" s="259">
        <v>5</v>
      </c>
      <c r="Y220" s="241">
        <v>3</v>
      </c>
      <c r="Z220" s="252">
        <v>2</v>
      </c>
      <c r="AA220" s="245"/>
      <c r="AB220" s="245"/>
      <c r="AC220" s="245"/>
      <c r="AD220" s="245"/>
      <c r="AE220" s="245"/>
      <c r="AF220" s="246"/>
      <c r="AG220" s="179">
        <v>87</v>
      </c>
      <c r="AH220" s="199">
        <v>173</v>
      </c>
    </row>
    <row r="221" spans="1:34" ht="15" customHeight="1" x14ac:dyDescent="0.25">
      <c r="A221" s="467"/>
      <c r="B221" s="490"/>
      <c r="C221" s="493"/>
      <c r="D221" s="50" t="s">
        <v>613</v>
      </c>
      <c r="E221" s="51" t="s">
        <v>36</v>
      </c>
      <c r="F221" s="263">
        <v>4</v>
      </c>
      <c r="G221" s="241">
        <v>3</v>
      </c>
      <c r="H221" s="241">
        <v>3</v>
      </c>
      <c r="I221" s="241">
        <v>3</v>
      </c>
      <c r="J221" s="252">
        <v>2</v>
      </c>
      <c r="K221" s="259">
        <v>5</v>
      </c>
      <c r="L221" s="241">
        <v>3</v>
      </c>
      <c r="M221" s="245"/>
      <c r="N221" s="245"/>
      <c r="O221" s="245"/>
      <c r="P221" s="241">
        <v>3</v>
      </c>
      <c r="Q221" s="254">
        <v>4</v>
      </c>
      <c r="R221" s="241">
        <v>4</v>
      </c>
      <c r="S221" s="254">
        <v>4</v>
      </c>
      <c r="T221" s="241">
        <v>3</v>
      </c>
      <c r="U221" s="254">
        <v>4</v>
      </c>
      <c r="V221" s="241">
        <v>4</v>
      </c>
      <c r="W221" s="255">
        <v>4</v>
      </c>
      <c r="X221" s="254">
        <v>4</v>
      </c>
      <c r="Y221" s="241">
        <v>3</v>
      </c>
      <c r="Z221" s="254">
        <v>4</v>
      </c>
      <c r="AA221" s="245"/>
      <c r="AB221" s="245"/>
      <c r="AC221" s="245"/>
      <c r="AD221" s="245"/>
      <c r="AE221" s="245"/>
      <c r="AF221" s="246"/>
      <c r="AG221" s="179">
        <v>64</v>
      </c>
      <c r="AH221" s="199">
        <v>237</v>
      </c>
    </row>
    <row r="222" spans="1:34" ht="15.75" customHeight="1" x14ac:dyDescent="0.25">
      <c r="A222" s="467"/>
      <c r="B222" s="490"/>
      <c r="C222" s="493"/>
      <c r="D222" s="50" t="s">
        <v>613</v>
      </c>
      <c r="E222" s="51" t="s">
        <v>37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179">
        <v>0</v>
      </c>
      <c r="AH222" s="199">
        <v>237</v>
      </c>
    </row>
    <row r="223" spans="1:34" ht="15.75" customHeight="1" thickBot="1" x14ac:dyDescent="0.3">
      <c r="A223" s="468"/>
      <c r="B223" s="491"/>
      <c r="C223" s="494"/>
      <c r="D223" s="52" t="s">
        <v>613</v>
      </c>
      <c r="E223" s="53" t="s">
        <v>38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188">
        <v>0</v>
      </c>
      <c r="AH223" s="200">
        <v>237</v>
      </c>
    </row>
    <row r="224" spans="1:34" ht="15" customHeight="1" x14ac:dyDescent="0.25">
      <c r="A224" s="466">
        <v>44</v>
      </c>
      <c r="B224" s="489">
        <v>44</v>
      </c>
      <c r="C224" s="492" t="s">
        <v>616</v>
      </c>
      <c r="D224" s="48" t="s">
        <v>616</v>
      </c>
      <c r="E224" s="49" t="s">
        <v>34</v>
      </c>
      <c r="F224" s="239">
        <v>3</v>
      </c>
      <c r="G224" s="237">
        <v>3</v>
      </c>
      <c r="H224" s="237">
        <v>3</v>
      </c>
      <c r="I224" s="237">
        <v>3</v>
      </c>
      <c r="J224" s="237">
        <v>3</v>
      </c>
      <c r="K224" s="253">
        <v>4</v>
      </c>
      <c r="L224" s="253">
        <v>4</v>
      </c>
      <c r="M224" s="253">
        <v>4</v>
      </c>
      <c r="N224" s="253">
        <v>4</v>
      </c>
      <c r="O224" s="253">
        <v>5</v>
      </c>
      <c r="P224" s="253">
        <v>4</v>
      </c>
      <c r="Q224" s="257">
        <v>5</v>
      </c>
      <c r="R224" s="257">
        <v>6</v>
      </c>
      <c r="S224" s="257">
        <v>5</v>
      </c>
      <c r="T224" s="257">
        <v>5</v>
      </c>
      <c r="U224" s="257">
        <v>5</v>
      </c>
      <c r="V224" s="253">
        <v>5</v>
      </c>
      <c r="W224" s="265">
        <v>4</v>
      </c>
      <c r="X224" s="257">
        <v>5</v>
      </c>
      <c r="Y224" s="257">
        <v>5</v>
      </c>
      <c r="Z224" s="253">
        <v>4</v>
      </c>
      <c r="AA224" s="243"/>
      <c r="AB224" s="243"/>
      <c r="AC224" s="243"/>
      <c r="AD224" s="243"/>
      <c r="AE224" s="243"/>
      <c r="AF224" s="244"/>
      <c r="AG224" s="197">
        <v>89</v>
      </c>
      <c r="AH224" s="198">
        <v>89</v>
      </c>
    </row>
    <row r="225" spans="1:34" ht="15" customHeight="1" x14ac:dyDescent="0.25">
      <c r="A225" s="467"/>
      <c r="B225" s="490"/>
      <c r="C225" s="493"/>
      <c r="D225" s="50" t="s">
        <v>616</v>
      </c>
      <c r="E225" s="51" t="s">
        <v>35</v>
      </c>
      <c r="F225" s="263">
        <v>4</v>
      </c>
      <c r="G225" s="254">
        <v>4</v>
      </c>
      <c r="H225" s="241">
        <v>3</v>
      </c>
      <c r="I225" s="241">
        <v>3</v>
      </c>
      <c r="J225" s="254">
        <v>4</v>
      </c>
      <c r="K225" s="259">
        <v>6</v>
      </c>
      <c r="L225" s="241">
        <v>3</v>
      </c>
      <c r="M225" s="254">
        <v>4</v>
      </c>
      <c r="N225" s="254">
        <v>4</v>
      </c>
      <c r="O225" s="254">
        <v>5</v>
      </c>
      <c r="P225" s="254">
        <v>4</v>
      </c>
      <c r="Q225" s="254">
        <v>4</v>
      </c>
      <c r="R225" s="259">
        <v>6</v>
      </c>
      <c r="S225" s="259">
        <v>5</v>
      </c>
      <c r="T225" s="254">
        <v>4</v>
      </c>
      <c r="U225" s="259">
        <v>5</v>
      </c>
      <c r="V225" s="254">
        <v>5</v>
      </c>
      <c r="W225" s="255">
        <v>4</v>
      </c>
      <c r="X225" s="254">
        <v>4</v>
      </c>
      <c r="Y225" s="254">
        <v>4</v>
      </c>
      <c r="Z225" s="252">
        <v>2</v>
      </c>
      <c r="AA225" s="245"/>
      <c r="AB225" s="245"/>
      <c r="AC225" s="245"/>
      <c r="AD225" s="245"/>
      <c r="AE225" s="245"/>
      <c r="AF225" s="246"/>
      <c r="AG225" s="179">
        <v>87</v>
      </c>
      <c r="AH225" s="199">
        <v>176</v>
      </c>
    </row>
    <row r="226" spans="1:34" ht="15" customHeight="1" x14ac:dyDescent="0.25">
      <c r="A226" s="467"/>
      <c r="B226" s="490"/>
      <c r="C226" s="493"/>
      <c r="D226" s="50" t="s">
        <v>616</v>
      </c>
      <c r="E226" s="51" t="s">
        <v>36</v>
      </c>
      <c r="F226" s="240">
        <v>3</v>
      </c>
      <c r="G226" s="259">
        <v>5</v>
      </c>
      <c r="H226" s="254">
        <v>4</v>
      </c>
      <c r="I226" s="254">
        <v>4</v>
      </c>
      <c r="J226" s="254">
        <v>4</v>
      </c>
      <c r="K226" s="254">
        <v>4</v>
      </c>
      <c r="L226" s="241">
        <v>3</v>
      </c>
      <c r="M226" s="245"/>
      <c r="N226" s="245"/>
      <c r="O226" s="245"/>
      <c r="P226" s="254">
        <v>4</v>
      </c>
      <c r="Q226" s="241">
        <v>3</v>
      </c>
      <c r="R226" s="241">
        <v>4</v>
      </c>
      <c r="S226" s="259">
        <v>5</v>
      </c>
      <c r="T226" s="254">
        <v>4</v>
      </c>
      <c r="U226" s="241">
        <v>3</v>
      </c>
      <c r="V226" s="254">
        <v>5</v>
      </c>
      <c r="W226" s="255">
        <v>4</v>
      </c>
      <c r="X226" s="254">
        <v>4</v>
      </c>
      <c r="Y226" s="254">
        <v>4</v>
      </c>
      <c r="Z226" s="254">
        <v>4</v>
      </c>
      <c r="AA226" s="245"/>
      <c r="AB226" s="245"/>
      <c r="AC226" s="245"/>
      <c r="AD226" s="245"/>
      <c r="AE226" s="245"/>
      <c r="AF226" s="246"/>
      <c r="AG226" s="179">
        <v>71</v>
      </c>
      <c r="AH226" s="199">
        <v>247</v>
      </c>
    </row>
    <row r="227" spans="1:34" ht="15.75" customHeight="1" x14ac:dyDescent="0.25">
      <c r="A227" s="467"/>
      <c r="B227" s="490"/>
      <c r="C227" s="493"/>
      <c r="D227" s="50" t="s">
        <v>616</v>
      </c>
      <c r="E227" s="51" t="s">
        <v>37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179">
        <v>0</v>
      </c>
      <c r="AH227" s="199">
        <v>247</v>
      </c>
    </row>
    <row r="228" spans="1:34" ht="15.75" customHeight="1" thickBot="1" x14ac:dyDescent="0.3">
      <c r="A228" s="468"/>
      <c r="B228" s="491"/>
      <c r="C228" s="494"/>
      <c r="D228" s="52" t="s">
        <v>616</v>
      </c>
      <c r="E228" s="53" t="s">
        <v>38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188">
        <v>0</v>
      </c>
      <c r="AH228" s="200">
        <v>247</v>
      </c>
    </row>
    <row r="229" spans="1:34" ht="15" customHeight="1" x14ac:dyDescent="0.25">
      <c r="A229" s="466">
        <v>45</v>
      </c>
      <c r="B229" s="489">
        <v>45</v>
      </c>
      <c r="C229" s="492" t="s">
        <v>221</v>
      </c>
      <c r="D229" s="48" t="s">
        <v>221</v>
      </c>
      <c r="E229" s="49" t="s">
        <v>34</v>
      </c>
      <c r="F229" s="239">
        <v>3</v>
      </c>
      <c r="G229" s="253">
        <v>4</v>
      </c>
      <c r="H229" s="237">
        <v>3</v>
      </c>
      <c r="I229" s="253">
        <v>4</v>
      </c>
      <c r="J229" s="237">
        <v>3</v>
      </c>
      <c r="K229" s="253">
        <v>4</v>
      </c>
      <c r="L229" s="253">
        <v>4</v>
      </c>
      <c r="M229" s="253">
        <v>4</v>
      </c>
      <c r="N229" s="253">
        <v>4</v>
      </c>
      <c r="O229" s="237">
        <v>4</v>
      </c>
      <c r="P229" s="237">
        <v>3</v>
      </c>
      <c r="Q229" s="253">
        <v>4</v>
      </c>
      <c r="R229" s="257">
        <v>6</v>
      </c>
      <c r="S229" s="237">
        <v>3</v>
      </c>
      <c r="T229" s="253">
        <v>4</v>
      </c>
      <c r="U229" s="257">
        <v>6</v>
      </c>
      <c r="V229" s="253">
        <v>5</v>
      </c>
      <c r="W229" s="258">
        <v>5</v>
      </c>
      <c r="X229" s="253">
        <v>4</v>
      </c>
      <c r="Y229" s="253">
        <v>4</v>
      </c>
      <c r="Z229" s="253">
        <v>4</v>
      </c>
      <c r="AA229" s="243"/>
      <c r="AB229" s="243"/>
      <c r="AC229" s="243"/>
      <c r="AD229" s="243"/>
      <c r="AE229" s="243"/>
      <c r="AF229" s="244"/>
      <c r="AG229" s="197">
        <v>85</v>
      </c>
      <c r="AH229" s="198">
        <v>85</v>
      </c>
    </row>
    <row r="230" spans="1:34" ht="15" customHeight="1" x14ac:dyDescent="0.25">
      <c r="A230" s="467"/>
      <c r="B230" s="490"/>
      <c r="C230" s="493"/>
      <c r="D230" s="50" t="s">
        <v>221</v>
      </c>
      <c r="E230" s="51" t="s">
        <v>35</v>
      </c>
      <c r="F230" s="263">
        <v>4</v>
      </c>
      <c r="G230" s="259">
        <v>5</v>
      </c>
      <c r="H230" s="241">
        <v>3</v>
      </c>
      <c r="I230" s="254">
        <v>4</v>
      </c>
      <c r="J230" s="241">
        <v>3</v>
      </c>
      <c r="K230" s="259">
        <v>6</v>
      </c>
      <c r="L230" s="254">
        <v>4</v>
      </c>
      <c r="M230" s="254">
        <v>4</v>
      </c>
      <c r="N230" s="241">
        <v>3</v>
      </c>
      <c r="O230" s="259">
        <v>7</v>
      </c>
      <c r="P230" s="254">
        <v>4</v>
      </c>
      <c r="Q230" s="254">
        <v>4</v>
      </c>
      <c r="R230" s="254">
        <v>5</v>
      </c>
      <c r="S230" s="241">
        <v>3</v>
      </c>
      <c r="T230" s="254">
        <v>4</v>
      </c>
      <c r="U230" s="254">
        <v>4</v>
      </c>
      <c r="V230" s="254">
        <v>5</v>
      </c>
      <c r="W230" s="260">
        <v>5</v>
      </c>
      <c r="X230" s="241">
        <v>3</v>
      </c>
      <c r="Y230" s="254">
        <v>4</v>
      </c>
      <c r="Z230" s="254">
        <v>4</v>
      </c>
      <c r="AA230" s="245"/>
      <c r="AB230" s="245"/>
      <c r="AC230" s="245"/>
      <c r="AD230" s="245"/>
      <c r="AE230" s="245"/>
      <c r="AF230" s="246"/>
      <c r="AG230" s="179">
        <v>88</v>
      </c>
      <c r="AH230" s="199">
        <v>173</v>
      </c>
    </row>
    <row r="231" spans="1:34" ht="15" customHeight="1" x14ac:dyDescent="0.25">
      <c r="A231" s="467"/>
      <c r="B231" s="490"/>
      <c r="C231" s="493"/>
      <c r="D231" s="50" t="s">
        <v>221</v>
      </c>
      <c r="E231" s="51" t="s">
        <v>36</v>
      </c>
      <c r="F231" s="267">
        <v>6</v>
      </c>
      <c r="G231" s="254">
        <v>4</v>
      </c>
      <c r="H231" s="241">
        <v>3</v>
      </c>
      <c r="I231" s="254">
        <v>4</v>
      </c>
      <c r="J231" s="241">
        <v>3</v>
      </c>
      <c r="K231" s="259">
        <v>5</v>
      </c>
      <c r="L231" s="241">
        <v>3</v>
      </c>
      <c r="M231" s="245"/>
      <c r="N231" s="245"/>
      <c r="O231" s="245"/>
      <c r="P231" s="254">
        <v>4</v>
      </c>
      <c r="Q231" s="259">
        <v>6</v>
      </c>
      <c r="R231" s="254">
        <v>5</v>
      </c>
      <c r="S231" s="241">
        <v>3</v>
      </c>
      <c r="T231" s="254">
        <v>4</v>
      </c>
      <c r="U231" s="259">
        <v>5</v>
      </c>
      <c r="V231" s="259">
        <v>6</v>
      </c>
      <c r="W231" s="260">
        <v>5</v>
      </c>
      <c r="X231" s="254">
        <v>4</v>
      </c>
      <c r="Y231" s="254">
        <v>4</v>
      </c>
      <c r="Z231" s="252">
        <v>2</v>
      </c>
      <c r="AA231" s="245"/>
      <c r="AB231" s="245"/>
      <c r="AC231" s="245"/>
      <c r="AD231" s="245"/>
      <c r="AE231" s="245"/>
      <c r="AF231" s="246"/>
      <c r="AG231" s="179">
        <v>76</v>
      </c>
      <c r="AH231" s="199">
        <v>249</v>
      </c>
    </row>
    <row r="232" spans="1:34" ht="15.75" customHeight="1" x14ac:dyDescent="0.25">
      <c r="A232" s="467"/>
      <c r="B232" s="490"/>
      <c r="C232" s="493"/>
      <c r="D232" s="50" t="s">
        <v>221</v>
      </c>
      <c r="E232" s="51" t="s">
        <v>37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179">
        <v>0</v>
      </c>
      <c r="AH232" s="199">
        <v>249</v>
      </c>
    </row>
    <row r="233" spans="1:34" ht="15.75" customHeight="1" thickBot="1" x14ac:dyDescent="0.3">
      <c r="A233" s="468"/>
      <c r="B233" s="491"/>
      <c r="C233" s="494"/>
      <c r="D233" s="52" t="s">
        <v>221</v>
      </c>
      <c r="E233" s="53" t="s">
        <v>38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188">
        <v>0</v>
      </c>
      <c r="AH233" s="200">
        <v>249</v>
      </c>
    </row>
    <row r="234" spans="1:34" ht="15" customHeight="1" x14ac:dyDescent="0.25">
      <c r="A234" s="466">
        <v>46</v>
      </c>
      <c r="B234" s="489">
        <v>45</v>
      </c>
      <c r="C234" s="492" t="s">
        <v>666</v>
      </c>
      <c r="D234" s="48" t="s">
        <v>666</v>
      </c>
      <c r="E234" s="49" t="s">
        <v>34</v>
      </c>
      <c r="F234" s="256">
        <v>6</v>
      </c>
      <c r="G234" s="257">
        <v>6</v>
      </c>
      <c r="H234" s="253">
        <v>4</v>
      </c>
      <c r="I234" s="253">
        <v>4</v>
      </c>
      <c r="J234" s="262">
        <v>2</v>
      </c>
      <c r="K234" s="237">
        <v>3</v>
      </c>
      <c r="L234" s="253">
        <v>4</v>
      </c>
      <c r="M234" s="253">
        <v>4</v>
      </c>
      <c r="N234" s="257">
        <v>5</v>
      </c>
      <c r="O234" s="253">
        <v>5</v>
      </c>
      <c r="P234" s="237">
        <v>3</v>
      </c>
      <c r="Q234" s="257">
        <v>6</v>
      </c>
      <c r="R234" s="253">
        <v>5</v>
      </c>
      <c r="S234" s="237">
        <v>3</v>
      </c>
      <c r="T234" s="237">
        <v>3</v>
      </c>
      <c r="U234" s="253">
        <v>4</v>
      </c>
      <c r="V234" s="237">
        <v>4</v>
      </c>
      <c r="W234" s="258">
        <v>5</v>
      </c>
      <c r="X234" s="253">
        <v>4</v>
      </c>
      <c r="Y234" s="253">
        <v>4</v>
      </c>
      <c r="Z234" s="237">
        <v>3</v>
      </c>
      <c r="AA234" s="243"/>
      <c r="AB234" s="243"/>
      <c r="AC234" s="243"/>
      <c r="AD234" s="243"/>
      <c r="AE234" s="243"/>
      <c r="AF234" s="244"/>
      <c r="AG234" s="197">
        <v>87</v>
      </c>
      <c r="AH234" s="198">
        <v>87</v>
      </c>
    </row>
    <row r="235" spans="1:34" ht="15" customHeight="1" x14ac:dyDescent="0.25">
      <c r="A235" s="467"/>
      <c r="B235" s="490"/>
      <c r="C235" s="493"/>
      <c r="D235" s="50" t="s">
        <v>666</v>
      </c>
      <c r="E235" s="51" t="s">
        <v>35</v>
      </c>
      <c r="F235" s="263">
        <v>4</v>
      </c>
      <c r="G235" s="241">
        <v>3</v>
      </c>
      <c r="H235" s="254">
        <v>4</v>
      </c>
      <c r="I235" s="259">
        <v>5</v>
      </c>
      <c r="J235" s="252">
        <v>2</v>
      </c>
      <c r="K235" s="254">
        <v>4</v>
      </c>
      <c r="L235" s="254">
        <v>4</v>
      </c>
      <c r="M235" s="241">
        <v>3</v>
      </c>
      <c r="N235" s="254">
        <v>4</v>
      </c>
      <c r="O235" s="259">
        <v>6</v>
      </c>
      <c r="P235" s="259">
        <v>5</v>
      </c>
      <c r="Q235" s="254">
        <v>4</v>
      </c>
      <c r="R235" s="259">
        <v>7</v>
      </c>
      <c r="S235" s="241">
        <v>3</v>
      </c>
      <c r="T235" s="259">
        <v>5</v>
      </c>
      <c r="U235" s="241">
        <v>3</v>
      </c>
      <c r="V235" s="254">
        <v>5</v>
      </c>
      <c r="W235" s="242">
        <v>3</v>
      </c>
      <c r="X235" s="254">
        <v>4</v>
      </c>
      <c r="Y235" s="254">
        <v>4</v>
      </c>
      <c r="Z235" s="252">
        <v>2</v>
      </c>
      <c r="AA235" s="245"/>
      <c r="AB235" s="245"/>
      <c r="AC235" s="245"/>
      <c r="AD235" s="245"/>
      <c r="AE235" s="245"/>
      <c r="AF235" s="246"/>
      <c r="AG235" s="179">
        <v>84</v>
      </c>
      <c r="AH235" s="199">
        <v>171</v>
      </c>
    </row>
    <row r="236" spans="1:34" ht="15" customHeight="1" x14ac:dyDescent="0.25">
      <c r="A236" s="467"/>
      <c r="B236" s="490"/>
      <c r="C236" s="493"/>
      <c r="D236" s="50" t="s">
        <v>666</v>
      </c>
      <c r="E236" s="51" t="s">
        <v>36</v>
      </c>
      <c r="F236" s="263">
        <v>4</v>
      </c>
      <c r="G236" s="254">
        <v>4</v>
      </c>
      <c r="H236" s="259">
        <v>5</v>
      </c>
      <c r="I236" s="254">
        <v>4</v>
      </c>
      <c r="J236" s="241">
        <v>3</v>
      </c>
      <c r="K236" s="241">
        <v>3</v>
      </c>
      <c r="L236" s="241">
        <v>3</v>
      </c>
      <c r="M236" s="245"/>
      <c r="N236" s="245"/>
      <c r="O236" s="245"/>
      <c r="P236" s="254">
        <v>4</v>
      </c>
      <c r="Q236" s="259">
        <v>5</v>
      </c>
      <c r="R236" s="259">
        <v>6</v>
      </c>
      <c r="S236" s="254">
        <v>4</v>
      </c>
      <c r="T236" s="259">
        <v>5</v>
      </c>
      <c r="U236" s="259">
        <v>6</v>
      </c>
      <c r="V236" s="254">
        <v>5</v>
      </c>
      <c r="W236" s="260">
        <v>5</v>
      </c>
      <c r="X236" s="254">
        <v>4</v>
      </c>
      <c r="Y236" s="254">
        <v>4</v>
      </c>
      <c r="Z236" s="254">
        <v>4</v>
      </c>
      <c r="AA236" s="245"/>
      <c r="AB236" s="245"/>
      <c r="AC236" s="245"/>
      <c r="AD236" s="245"/>
      <c r="AE236" s="245"/>
      <c r="AF236" s="246"/>
      <c r="AG236" s="179">
        <v>78</v>
      </c>
      <c r="AH236" s="199">
        <v>249</v>
      </c>
    </row>
    <row r="237" spans="1:34" ht="15.75" customHeight="1" x14ac:dyDescent="0.25">
      <c r="A237" s="467"/>
      <c r="B237" s="490"/>
      <c r="C237" s="493"/>
      <c r="D237" s="50" t="s">
        <v>666</v>
      </c>
      <c r="E237" s="51" t="s">
        <v>37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179">
        <v>0</v>
      </c>
      <c r="AH237" s="199">
        <v>249</v>
      </c>
    </row>
    <row r="238" spans="1:34" ht="15.75" customHeight="1" thickBot="1" x14ac:dyDescent="0.3">
      <c r="A238" s="468"/>
      <c r="B238" s="491"/>
      <c r="C238" s="494"/>
      <c r="D238" s="52" t="s">
        <v>666</v>
      </c>
      <c r="E238" s="53" t="s">
        <v>38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188">
        <v>0</v>
      </c>
      <c r="AH238" s="200">
        <v>249</v>
      </c>
    </row>
    <row r="239" spans="1:34" ht="15" customHeight="1" x14ac:dyDescent="0.25">
      <c r="A239" s="466">
        <v>47</v>
      </c>
      <c r="B239" s="489">
        <v>47</v>
      </c>
      <c r="C239" s="492" t="s">
        <v>587</v>
      </c>
      <c r="D239" s="48" t="s">
        <v>587</v>
      </c>
      <c r="E239" s="49" t="s">
        <v>34</v>
      </c>
      <c r="F239" s="264">
        <v>4</v>
      </c>
      <c r="G239" s="253">
        <v>4</v>
      </c>
      <c r="H239" s="257">
        <v>5</v>
      </c>
      <c r="I239" s="257">
        <v>5</v>
      </c>
      <c r="J239" s="237">
        <v>3</v>
      </c>
      <c r="K239" s="257">
        <v>7</v>
      </c>
      <c r="L239" s="237">
        <v>3</v>
      </c>
      <c r="M239" s="253">
        <v>4</v>
      </c>
      <c r="N239" s="257">
        <v>6</v>
      </c>
      <c r="O239" s="257">
        <v>6</v>
      </c>
      <c r="P239" s="237">
        <v>3</v>
      </c>
      <c r="Q239" s="237">
        <v>3</v>
      </c>
      <c r="R239" s="257">
        <v>6</v>
      </c>
      <c r="S239" s="237">
        <v>3</v>
      </c>
      <c r="T239" s="253">
        <v>4</v>
      </c>
      <c r="U239" s="257">
        <v>5</v>
      </c>
      <c r="V239" s="253">
        <v>5</v>
      </c>
      <c r="W239" s="258">
        <v>5</v>
      </c>
      <c r="X239" s="237">
        <v>3</v>
      </c>
      <c r="Y239" s="253">
        <v>4</v>
      </c>
      <c r="Z239" s="253">
        <v>4</v>
      </c>
      <c r="AA239" s="243"/>
      <c r="AB239" s="243"/>
      <c r="AC239" s="243"/>
      <c r="AD239" s="243"/>
      <c r="AE239" s="243"/>
      <c r="AF239" s="244"/>
      <c r="AG239" s="197">
        <v>92</v>
      </c>
      <c r="AH239" s="198">
        <v>92</v>
      </c>
    </row>
    <row r="240" spans="1:34" ht="15" customHeight="1" x14ac:dyDescent="0.25">
      <c r="A240" s="467"/>
      <c r="B240" s="490"/>
      <c r="C240" s="493"/>
      <c r="D240" s="50" t="s">
        <v>587</v>
      </c>
      <c r="E240" s="51" t="s">
        <v>35</v>
      </c>
      <c r="F240" s="263">
        <v>4</v>
      </c>
      <c r="G240" s="254">
        <v>4</v>
      </c>
      <c r="H240" s="259">
        <v>6</v>
      </c>
      <c r="I240" s="259">
        <v>5</v>
      </c>
      <c r="J240" s="254">
        <v>4</v>
      </c>
      <c r="K240" s="241">
        <v>3</v>
      </c>
      <c r="L240" s="241">
        <v>3</v>
      </c>
      <c r="M240" s="241">
        <v>3</v>
      </c>
      <c r="N240" s="241">
        <v>3</v>
      </c>
      <c r="O240" s="254">
        <v>5</v>
      </c>
      <c r="P240" s="254">
        <v>4</v>
      </c>
      <c r="Q240" s="254">
        <v>4</v>
      </c>
      <c r="R240" s="254">
        <v>5</v>
      </c>
      <c r="S240" s="254">
        <v>4</v>
      </c>
      <c r="T240" s="254">
        <v>4</v>
      </c>
      <c r="U240" s="241">
        <v>3</v>
      </c>
      <c r="V240" s="254">
        <v>5</v>
      </c>
      <c r="W240" s="260">
        <v>5</v>
      </c>
      <c r="X240" s="254">
        <v>4</v>
      </c>
      <c r="Y240" s="241">
        <v>3</v>
      </c>
      <c r="Z240" s="252">
        <v>2</v>
      </c>
      <c r="AA240" s="245"/>
      <c r="AB240" s="245"/>
      <c r="AC240" s="245"/>
      <c r="AD240" s="245"/>
      <c r="AE240" s="245"/>
      <c r="AF240" s="246"/>
      <c r="AG240" s="179">
        <v>83</v>
      </c>
      <c r="AH240" s="199">
        <v>175</v>
      </c>
    </row>
    <row r="241" spans="1:34" ht="15" customHeight="1" x14ac:dyDescent="0.25">
      <c r="A241" s="467"/>
      <c r="B241" s="490"/>
      <c r="C241" s="493"/>
      <c r="D241" s="50" t="s">
        <v>587</v>
      </c>
      <c r="E241" s="51" t="s">
        <v>36</v>
      </c>
      <c r="F241" s="263">
        <v>4</v>
      </c>
      <c r="G241" s="254">
        <v>4</v>
      </c>
      <c r="H241" s="259">
        <v>5</v>
      </c>
      <c r="I241" s="259">
        <v>5</v>
      </c>
      <c r="J241" s="241">
        <v>3</v>
      </c>
      <c r="K241" s="241">
        <v>3</v>
      </c>
      <c r="L241" s="241">
        <v>3</v>
      </c>
      <c r="M241" s="245"/>
      <c r="N241" s="245"/>
      <c r="O241" s="245"/>
      <c r="P241" s="254">
        <v>4</v>
      </c>
      <c r="Q241" s="254">
        <v>4</v>
      </c>
      <c r="R241" s="254">
        <v>5</v>
      </c>
      <c r="S241" s="241">
        <v>3</v>
      </c>
      <c r="T241" s="259">
        <v>5</v>
      </c>
      <c r="U241" s="259">
        <v>5</v>
      </c>
      <c r="V241" s="254">
        <v>5</v>
      </c>
      <c r="W241" s="260">
        <v>5</v>
      </c>
      <c r="X241" s="254">
        <v>4</v>
      </c>
      <c r="Y241" s="254">
        <v>4</v>
      </c>
      <c r="Z241" s="254">
        <v>4</v>
      </c>
      <c r="AA241" s="245"/>
      <c r="AB241" s="245"/>
      <c r="AC241" s="245"/>
      <c r="AD241" s="245"/>
      <c r="AE241" s="245"/>
      <c r="AF241" s="246"/>
      <c r="AG241" s="179">
        <v>75</v>
      </c>
      <c r="AH241" s="199">
        <v>250</v>
      </c>
    </row>
    <row r="242" spans="1:34" ht="15.75" customHeight="1" x14ac:dyDescent="0.25">
      <c r="A242" s="467"/>
      <c r="B242" s="490"/>
      <c r="C242" s="493"/>
      <c r="D242" s="50" t="s">
        <v>587</v>
      </c>
      <c r="E242" s="51" t="s">
        <v>37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179">
        <v>0</v>
      </c>
      <c r="AH242" s="199">
        <v>250</v>
      </c>
    </row>
    <row r="243" spans="1:34" ht="15.75" customHeight="1" thickBot="1" x14ac:dyDescent="0.3">
      <c r="A243" s="468"/>
      <c r="B243" s="491"/>
      <c r="C243" s="494"/>
      <c r="D243" s="52" t="s">
        <v>587</v>
      </c>
      <c r="E243" s="53" t="s">
        <v>38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188">
        <v>0</v>
      </c>
      <c r="AH243" s="200">
        <v>250</v>
      </c>
    </row>
    <row r="244" spans="1:34" ht="15" customHeight="1" x14ac:dyDescent="0.25">
      <c r="A244" s="466">
        <v>48</v>
      </c>
      <c r="B244" s="489">
        <v>48</v>
      </c>
      <c r="C244" s="492" t="s">
        <v>667</v>
      </c>
      <c r="D244" s="48" t="s">
        <v>667</v>
      </c>
      <c r="E244" s="49" t="s">
        <v>34</v>
      </c>
      <c r="F244" s="256">
        <v>5</v>
      </c>
      <c r="G244" s="257">
        <v>5</v>
      </c>
      <c r="H244" s="237">
        <v>3</v>
      </c>
      <c r="I244" s="253">
        <v>4</v>
      </c>
      <c r="J244" s="237">
        <v>3</v>
      </c>
      <c r="K244" s="253">
        <v>4</v>
      </c>
      <c r="L244" s="253">
        <v>4</v>
      </c>
      <c r="M244" s="253">
        <v>4</v>
      </c>
      <c r="N244" s="257">
        <v>5</v>
      </c>
      <c r="O244" s="253">
        <v>5</v>
      </c>
      <c r="P244" s="253">
        <v>4</v>
      </c>
      <c r="Q244" s="253">
        <v>4</v>
      </c>
      <c r="R244" s="257">
        <v>8</v>
      </c>
      <c r="S244" s="253">
        <v>4</v>
      </c>
      <c r="T244" s="253">
        <v>4</v>
      </c>
      <c r="U244" s="253">
        <v>4</v>
      </c>
      <c r="V244" s="257">
        <v>6</v>
      </c>
      <c r="W244" s="258">
        <v>6</v>
      </c>
      <c r="X244" s="257">
        <v>5</v>
      </c>
      <c r="Y244" s="253">
        <v>4</v>
      </c>
      <c r="Z244" s="257">
        <v>5</v>
      </c>
      <c r="AA244" s="243"/>
      <c r="AB244" s="243"/>
      <c r="AC244" s="243"/>
      <c r="AD244" s="243"/>
      <c r="AE244" s="243"/>
      <c r="AF244" s="244"/>
      <c r="AG244" s="197">
        <v>96</v>
      </c>
      <c r="AH244" s="198">
        <v>96</v>
      </c>
    </row>
    <row r="245" spans="1:34" ht="15" customHeight="1" x14ac:dyDescent="0.25">
      <c r="A245" s="467"/>
      <c r="B245" s="490"/>
      <c r="C245" s="493"/>
      <c r="D245" s="50" t="s">
        <v>667</v>
      </c>
      <c r="E245" s="51" t="s">
        <v>35</v>
      </c>
      <c r="F245" s="263">
        <v>4</v>
      </c>
      <c r="G245" s="241">
        <v>3</v>
      </c>
      <c r="H245" s="259">
        <v>5</v>
      </c>
      <c r="I245" s="241">
        <v>3</v>
      </c>
      <c r="J245" s="241">
        <v>3</v>
      </c>
      <c r="K245" s="259">
        <v>6</v>
      </c>
      <c r="L245" s="254">
        <v>4</v>
      </c>
      <c r="M245" s="254">
        <v>4</v>
      </c>
      <c r="N245" s="241">
        <v>3</v>
      </c>
      <c r="O245" s="259">
        <v>7</v>
      </c>
      <c r="P245" s="259">
        <v>5</v>
      </c>
      <c r="Q245" s="254">
        <v>4</v>
      </c>
      <c r="R245" s="259">
        <v>6</v>
      </c>
      <c r="S245" s="254">
        <v>4</v>
      </c>
      <c r="T245" s="259">
        <v>5</v>
      </c>
      <c r="U245" s="254">
        <v>4</v>
      </c>
      <c r="V245" s="254">
        <v>5</v>
      </c>
      <c r="W245" s="255">
        <v>4</v>
      </c>
      <c r="X245" s="254">
        <v>4</v>
      </c>
      <c r="Y245" s="259">
        <v>5</v>
      </c>
      <c r="Z245" s="254">
        <v>4</v>
      </c>
      <c r="AA245" s="245"/>
      <c r="AB245" s="245"/>
      <c r="AC245" s="245"/>
      <c r="AD245" s="245"/>
      <c r="AE245" s="245"/>
      <c r="AF245" s="246"/>
      <c r="AG245" s="179">
        <v>92</v>
      </c>
      <c r="AH245" s="199">
        <v>188</v>
      </c>
    </row>
    <row r="246" spans="1:34" ht="15" customHeight="1" x14ac:dyDescent="0.25">
      <c r="A246" s="467"/>
      <c r="B246" s="490"/>
      <c r="C246" s="493"/>
      <c r="D246" s="50" t="s">
        <v>667</v>
      </c>
      <c r="E246" s="51" t="s">
        <v>36</v>
      </c>
      <c r="F246" s="267">
        <v>5</v>
      </c>
      <c r="G246" s="254">
        <v>4</v>
      </c>
      <c r="H246" s="241">
        <v>3</v>
      </c>
      <c r="I246" s="254">
        <v>4</v>
      </c>
      <c r="J246" s="241">
        <v>3</v>
      </c>
      <c r="K246" s="254">
        <v>4</v>
      </c>
      <c r="L246" s="254">
        <v>4</v>
      </c>
      <c r="M246" s="245"/>
      <c r="N246" s="245"/>
      <c r="O246" s="245"/>
      <c r="P246" s="254">
        <v>4</v>
      </c>
      <c r="Q246" s="254">
        <v>4</v>
      </c>
      <c r="R246" s="241">
        <v>4</v>
      </c>
      <c r="S246" s="254">
        <v>4</v>
      </c>
      <c r="T246" s="259">
        <v>5</v>
      </c>
      <c r="U246" s="254">
        <v>4</v>
      </c>
      <c r="V246" s="241">
        <v>4</v>
      </c>
      <c r="W246" s="260">
        <v>5</v>
      </c>
      <c r="X246" s="259">
        <v>5</v>
      </c>
      <c r="Y246" s="254">
        <v>4</v>
      </c>
      <c r="Z246" s="259">
        <v>5</v>
      </c>
      <c r="AA246" s="245"/>
      <c r="AB246" s="245"/>
      <c r="AC246" s="245"/>
      <c r="AD246" s="245"/>
      <c r="AE246" s="245"/>
      <c r="AF246" s="246"/>
      <c r="AG246" s="179">
        <v>75</v>
      </c>
      <c r="AH246" s="199">
        <v>263</v>
      </c>
    </row>
    <row r="247" spans="1:34" ht="15.75" customHeight="1" x14ac:dyDescent="0.25">
      <c r="A247" s="467"/>
      <c r="B247" s="490"/>
      <c r="C247" s="493"/>
      <c r="D247" s="50" t="s">
        <v>667</v>
      </c>
      <c r="E247" s="51" t="s">
        <v>37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179">
        <v>0</v>
      </c>
      <c r="AH247" s="199">
        <v>263</v>
      </c>
    </row>
    <row r="248" spans="1:34" ht="15.75" customHeight="1" thickBot="1" x14ac:dyDescent="0.3">
      <c r="A248" s="468"/>
      <c r="B248" s="491"/>
      <c r="C248" s="494"/>
      <c r="D248" s="52" t="s">
        <v>667</v>
      </c>
      <c r="E248" s="53" t="s">
        <v>38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188">
        <v>0</v>
      </c>
      <c r="AH248" s="200">
        <v>263</v>
      </c>
    </row>
    <row r="249" spans="1:34" ht="15" customHeight="1" x14ac:dyDescent="0.25">
      <c r="A249" s="466">
        <v>49</v>
      </c>
      <c r="B249" s="489">
        <v>48</v>
      </c>
      <c r="C249" s="492" t="s">
        <v>420</v>
      </c>
      <c r="D249" s="48" t="s">
        <v>420</v>
      </c>
      <c r="E249" s="49" t="s">
        <v>34</v>
      </c>
      <c r="F249" s="264">
        <v>4</v>
      </c>
      <c r="G249" s="253">
        <v>4</v>
      </c>
      <c r="H249" s="253">
        <v>4</v>
      </c>
      <c r="I249" s="237">
        <v>3</v>
      </c>
      <c r="J249" s="253">
        <v>4</v>
      </c>
      <c r="K249" s="237">
        <v>3</v>
      </c>
      <c r="L249" s="253">
        <v>4</v>
      </c>
      <c r="M249" s="257">
        <v>5</v>
      </c>
      <c r="N249" s="253">
        <v>4</v>
      </c>
      <c r="O249" s="253">
        <v>5</v>
      </c>
      <c r="P249" s="237">
        <v>3</v>
      </c>
      <c r="Q249" s="257">
        <v>6</v>
      </c>
      <c r="R249" s="257">
        <v>6</v>
      </c>
      <c r="S249" s="257">
        <v>6</v>
      </c>
      <c r="T249" s="262">
        <v>2</v>
      </c>
      <c r="U249" s="253">
        <v>4</v>
      </c>
      <c r="V249" s="253">
        <v>5</v>
      </c>
      <c r="W249" s="238">
        <v>3</v>
      </c>
      <c r="X249" s="257">
        <v>5</v>
      </c>
      <c r="Y249" s="257">
        <v>6</v>
      </c>
      <c r="Z249" s="262">
        <v>2</v>
      </c>
      <c r="AA249" s="243"/>
      <c r="AB249" s="243"/>
      <c r="AC249" s="243"/>
      <c r="AD249" s="243"/>
      <c r="AE249" s="243"/>
      <c r="AF249" s="244"/>
      <c r="AG249" s="197">
        <v>88</v>
      </c>
      <c r="AH249" s="198">
        <v>88</v>
      </c>
    </row>
    <row r="250" spans="1:34" ht="15" customHeight="1" x14ac:dyDescent="0.25">
      <c r="A250" s="467"/>
      <c r="B250" s="490"/>
      <c r="C250" s="493"/>
      <c r="D250" s="50" t="s">
        <v>420</v>
      </c>
      <c r="E250" s="51" t="s">
        <v>35</v>
      </c>
      <c r="F250" s="263">
        <v>4</v>
      </c>
      <c r="G250" s="259">
        <v>5</v>
      </c>
      <c r="H250" s="241">
        <v>3</v>
      </c>
      <c r="I250" s="254">
        <v>4</v>
      </c>
      <c r="J250" s="254">
        <v>4</v>
      </c>
      <c r="K250" s="259">
        <v>6</v>
      </c>
      <c r="L250" s="254">
        <v>4</v>
      </c>
      <c r="M250" s="254">
        <v>4</v>
      </c>
      <c r="N250" s="259">
        <v>5</v>
      </c>
      <c r="O250" s="259">
        <v>6</v>
      </c>
      <c r="P250" s="259">
        <v>5</v>
      </c>
      <c r="Q250" s="259">
        <v>6</v>
      </c>
      <c r="R250" s="259">
        <v>6</v>
      </c>
      <c r="S250" s="254">
        <v>4</v>
      </c>
      <c r="T250" s="254">
        <v>4</v>
      </c>
      <c r="U250" s="254">
        <v>4</v>
      </c>
      <c r="V250" s="254">
        <v>5</v>
      </c>
      <c r="W250" s="260">
        <v>6</v>
      </c>
      <c r="X250" s="254">
        <v>4</v>
      </c>
      <c r="Y250" s="241">
        <v>3</v>
      </c>
      <c r="Z250" s="241">
        <v>3</v>
      </c>
      <c r="AA250" s="245"/>
      <c r="AB250" s="245"/>
      <c r="AC250" s="245"/>
      <c r="AD250" s="245"/>
      <c r="AE250" s="245"/>
      <c r="AF250" s="246"/>
      <c r="AG250" s="179">
        <v>95</v>
      </c>
      <c r="AH250" s="199">
        <v>183</v>
      </c>
    </row>
    <row r="251" spans="1:34" ht="15" customHeight="1" x14ac:dyDescent="0.25">
      <c r="A251" s="467"/>
      <c r="B251" s="490"/>
      <c r="C251" s="493"/>
      <c r="D251" s="50" t="s">
        <v>420</v>
      </c>
      <c r="E251" s="51" t="s">
        <v>36</v>
      </c>
      <c r="F251" s="263">
        <v>4</v>
      </c>
      <c r="G251" s="259">
        <v>5</v>
      </c>
      <c r="H251" s="241">
        <v>3</v>
      </c>
      <c r="I251" s="254">
        <v>4</v>
      </c>
      <c r="J251" s="254">
        <v>4</v>
      </c>
      <c r="K251" s="254">
        <v>4</v>
      </c>
      <c r="L251" s="259">
        <v>5</v>
      </c>
      <c r="M251" s="245"/>
      <c r="N251" s="245"/>
      <c r="O251" s="245"/>
      <c r="P251" s="254">
        <v>4</v>
      </c>
      <c r="Q251" s="259">
        <v>5</v>
      </c>
      <c r="R251" s="259">
        <v>7</v>
      </c>
      <c r="S251" s="254">
        <v>4</v>
      </c>
      <c r="T251" s="259">
        <v>5</v>
      </c>
      <c r="U251" s="254">
        <v>4</v>
      </c>
      <c r="V251" s="259">
        <v>6</v>
      </c>
      <c r="W251" s="255">
        <v>4</v>
      </c>
      <c r="X251" s="241">
        <v>3</v>
      </c>
      <c r="Y251" s="259">
        <v>5</v>
      </c>
      <c r="Z251" s="254">
        <v>4</v>
      </c>
      <c r="AA251" s="245"/>
      <c r="AB251" s="245"/>
      <c r="AC251" s="245"/>
      <c r="AD251" s="245"/>
      <c r="AE251" s="245"/>
      <c r="AF251" s="246"/>
      <c r="AG251" s="179">
        <v>80</v>
      </c>
      <c r="AH251" s="199">
        <v>263</v>
      </c>
    </row>
    <row r="252" spans="1:34" ht="15.75" customHeight="1" x14ac:dyDescent="0.25">
      <c r="A252" s="467"/>
      <c r="B252" s="490"/>
      <c r="C252" s="493"/>
      <c r="D252" s="50" t="s">
        <v>420</v>
      </c>
      <c r="E252" s="51" t="s">
        <v>37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179">
        <v>0</v>
      </c>
      <c r="AH252" s="199">
        <v>263</v>
      </c>
    </row>
    <row r="253" spans="1:34" ht="15.75" customHeight="1" thickBot="1" x14ac:dyDescent="0.3">
      <c r="A253" s="468"/>
      <c r="B253" s="491"/>
      <c r="C253" s="494"/>
      <c r="D253" s="52" t="s">
        <v>420</v>
      </c>
      <c r="E253" s="53" t="s">
        <v>38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188">
        <v>0</v>
      </c>
      <c r="AH253" s="200">
        <v>263</v>
      </c>
    </row>
    <row r="254" spans="1:34" ht="15" customHeight="1" x14ac:dyDescent="0.25">
      <c r="A254" s="466">
        <v>50</v>
      </c>
      <c r="B254" s="489">
        <v>50</v>
      </c>
      <c r="C254" s="492" t="s">
        <v>617</v>
      </c>
      <c r="D254" s="48" t="s">
        <v>617</v>
      </c>
      <c r="E254" s="49" t="s">
        <v>34</v>
      </c>
      <c r="F254" s="264">
        <v>4</v>
      </c>
      <c r="G254" s="253">
        <v>4</v>
      </c>
      <c r="H254" s="257">
        <v>5</v>
      </c>
      <c r="I254" s="253">
        <v>4</v>
      </c>
      <c r="J254" s="262">
        <v>2</v>
      </c>
      <c r="K254" s="257">
        <v>5</v>
      </c>
      <c r="L254" s="237">
        <v>3</v>
      </c>
      <c r="M254" s="253">
        <v>4</v>
      </c>
      <c r="N254" s="253">
        <v>4</v>
      </c>
      <c r="O254" s="257">
        <v>6</v>
      </c>
      <c r="P254" s="253">
        <v>4</v>
      </c>
      <c r="Q254" s="253">
        <v>4</v>
      </c>
      <c r="R254" s="257">
        <v>7</v>
      </c>
      <c r="S254" s="257">
        <v>5</v>
      </c>
      <c r="T254" s="257">
        <v>5</v>
      </c>
      <c r="U254" s="257">
        <v>7</v>
      </c>
      <c r="V254" s="257">
        <v>7</v>
      </c>
      <c r="W254" s="258">
        <v>5</v>
      </c>
      <c r="X254" s="253">
        <v>4</v>
      </c>
      <c r="Y254" s="237">
        <v>3</v>
      </c>
      <c r="Z254" s="237">
        <v>3</v>
      </c>
      <c r="AA254" s="243"/>
      <c r="AB254" s="243"/>
      <c r="AC254" s="243"/>
      <c r="AD254" s="243"/>
      <c r="AE254" s="243"/>
      <c r="AF254" s="244"/>
      <c r="AG254" s="197">
        <v>95</v>
      </c>
      <c r="AH254" s="198">
        <v>95</v>
      </c>
    </row>
    <row r="255" spans="1:34" ht="15" customHeight="1" x14ac:dyDescent="0.25">
      <c r="A255" s="467"/>
      <c r="B255" s="490"/>
      <c r="C255" s="493"/>
      <c r="D255" s="50" t="s">
        <v>617</v>
      </c>
      <c r="E255" s="51" t="s">
        <v>35</v>
      </c>
      <c r="F255" s="263">
        <v>4</v>
      </c>
      <c r="G255" s="254">
        <v>4</v>
      </c>
      <c r="H255" s="254">
        <v>4</v>
      </c>
      <c r="I255" s="254">
        <v>4</v>
      </c>
      <c r="J255" s="241">
        <v>3</v>
      </c>
      <c r="K255" s="254">
        <v>4</v>
      </c>
      <c r="L255" s="241">
        <v>3</v>
      </c>
      <c r="M255" s="241">
        <v>3</v>
      </c>
      <c r="N255" s="254">
        <v>4</v>
      </c>
      <c r="O255" s="259">
        <v>6</v>
      </c>
      <c r="P255" s="259">
        <v>5</v>
      </c>
      <c r="Q255" s="259">
        <v>5</v>
      </c>
      <c r="R255" s="259">
        <v>6</v>
      </c>
      <c r="S255" s="254">
        <v>4</v>
      </c>
      <c r="T255" s="254">
        <v>4</v>
      </c>
      <c r="U255" s="259">
        <v>5</v>
      </c>
      <c r="V255" s="241">
        <v>4</v>
      </c>
      <c r="W255" s="260">
        <v>5</v>
      </c>
      <c r="X255" s="259">
        <v>5</v>
      </c>
      <c r="Y255" s="254">
        <v>4</v>
      </c>
      <c r="Z255" s="252">
        <v>2</v>
      </c>
      <c r="AA255" s="245"/>
      <c r="AB255" s="245"/>
      <c r="AC255" s="245"/>
      <c r="AD255" s="245"/>
      <c r="AE255" s="245"/>
      <c r="AF255" s="246"/>
      <c r="AG255" s="179">
        <v>88</v>
      </c>
      <c r="AH255" s="199">
        <v>183</v>
      </c>
    </row>
    <row r="256" spans="1:34" ht="15" customHeight="1" x14ac:dyDescent="0.25">
      <c r="A256" s="467"/>
      <c r="B256" s="490"/>
      <c r="C256" s="493"/>
      <c r="D256" s="50" t="s">
        <v>617</v>
      </c>
      <c r="E256" s="51" t="s">
        <v>36</v>
      </c>
      <c r="F256" s="267">
        <v>6</v>
      </c>
      <c r="G256" s="241">
        <v>3</v>
      </c>
      <c r="H256" s="259">
        <v>6</v>
      </c>
      <c r="I256" s="241">
        <v>3</v>
      </c>
      <c r="J256" s="254">
        <v>4</v>
      </c>
      <c r="K256" s="254">
        <v>4</v>
      </c>
      <c r="L256" s="259">
        <v>5</v>
      </c>
      <c r="M256" s="245"/>
      <c r="N256" s="245"/>
      <c r="O256" s="245"/>
      <c r="P256" s="254">
        <v>4</v>
      </c>
      <c r="Q256" s="254">
        <v>4</v>
      </c>
      <c r="R256" s="259">
        <v>7</v>
      </c>
      <c r="S256" s="254">
        <v>4</v>
      </c>
      <c r="T256" s="254">
        <v>4</v>
      </c>
      <c r="U256" s="241">
        <v>3</v>
      </c>
      <c r="V256" s="254">
        <v>5</v>
      </c>
      <c r="W256" s="255">
        <v>4</v>
      </c>
      <c r="X256" s="259">
        <v>5</v>
      </c>
      <c r="Y256" s="254">
        <v>4</v>
      </c>
      <c r="Z256" s="259">
        <v>6</v>
      </c>
      <c r="AA256" s="245"/>
      <c r="AB256" s="245"/>
      <c r="AC256" s="245"/>
      <c r="AD256" s="245"/>
      <c r="AE256" s="245"/>
      <c r="AF256" s="246"/>
      <c r="AG256" s="179">
        <v>81</v>
      </c>
      <c r="AH256" s="199">
        <v>264</v>
      </c>
    </row>
    <row r="257" spans="1:34" ht="15.75" customHeight="1" x14ac:dyDescent="0.25">
      <c r="A257" s="467"/>
      <c r="B257" s="490"/>
      <c r="C257" s="493"/>
      <c r="D257" s="50" t="s">
        <v>617</v>
      </c>
      <c r="E257" s="51" t="s">
        <v>37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179">
        <v>0</v>
      </c>
      <c r="AH257" s="199">
        <v>264</v>
      </c>
    </row>
    <row r="258" spans="1:34" ht="15.75" customHeight="1" thickBot="1" x14ac:dyDescent="0.3">
      <c r="A258" s="468"/>
      <c r="B258" s="491"/>
      <c r="C258" s="494"/>
      <c r="D258" s="52" t="s">
        <v>617</v>
      </c>
      <c r="E258" s="53" t="s">
        <v>38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188">
        <v>0</v>
      </c>
      <c r="AH258" s="200">
        <v>264</v>
      </c>
    </row>
    <row r="259" spans="1:34" ht="15" customHeight="1" x14ac:dyDescent="0.25">
      <c r="A259" s="466">
        <v>51</v>
      </c>
      <c r="B259" s="489">
        <v>51</v>
      </c>
      <c r="C259" s="492" t="s">
        <v>618</v>
      </c>
      <c r="D259" s="48" t="s">
        <v>618</v>
      </c>
      <c r="E259" s="49" t="s">
        <v>34</v>
      </c>
      <c r="F259" s="256">
        <v>5</v>
      </c>
      <c r="G259" s="257">
        <v>5</v>
      </c>
      <c r="H259" s="237">
        <v>3</v>
      </c>
      <c r="I259" s="237">
        <v>3</v>
      </c>
      <c r="J259" s="237">
        <v>3</v>
      </c>
      <c r="K259" s="253">
        <v>4</v>
      </c>
      <c r="L259" s="253">
        <v>4</v>
      </c>
      <c r="M259" s="253">
        <v>4</v>
      </c>
      <c r="N259" s="253">
        <v>4</v>
      </c>
      <c r="O259" s="253">
        <v>5</v>
      </c>
      <c r="P259" s="253">
        <v>4</v>
      </c>
      <c r="Q259" s="253">
        <v>4</v>
      </c>
      <c r="R259" s="257">
        <v>6</v>
      </c>
      <c r="S259" s="257">
        <v>5</v>
      </c>
      <c r="T259" s="253">
        <v>4</v>
      </c>
      <c r="U259" s="257">
        <v>5</v>
      </c>
      <c r="V259" s="257">
        <v>6</v>
      </c>
      <c r="W259" s="258">
        <v>5</v>
      </c>
      <c r="X259" s="257">
        <v>5</v>
      </c>
      <c r="Y259" s="253">
        <v>4</v>
      </c>
      <c r="Z259" s="262">
        <v>2</v>
      </c>
      <c r="AA259" s="243"/>
      <c r="AB259" s="243"/>
      <c r="AC259" s="243"/>
      <c r="AD259" s="243"/>
      <c r="AE259" s="243"/>
      <c r="AF259" s="244"/>
      <c r="AG259" s="197">
        <v>90</v>
      </c>
      <c r="AH259" s="198">
        <v>90</v>
      </c>
    </row>
    <row r="260" spans="1:34" ht="15" customHeight="1" x14ac:dyDescent="0.25">
      <c r="A260" s="467"/>
      <c r="B260" s="490"/>
      <c r="C260" s="493"/>
      <c r="D260" s="50" t="s">
        <v>618</v>
      </c>
      <c r="E260" s="51" t="s">
        <v>35</v>
      </c>
      <c r="F260" s="240">
        <v>3</v>
      </c>
      <c r="G260" s="254">
        <v>4</v>
      </c>
      <c r="H260" s="254">
        <v>4</v>
      </c>
      <c r="I260" s="254">
        <v>4</v>
      </c>
      <c r="J260" s="241">
        <v>3</v>
      </c>
      <c r="K260" s="259">
        <v>6</v>
      </c>
      <c r="L260" s="254">
        <v>4</v>
      </c>
      <c r="M260" s="259">
        <v>5</v>
      </c>
      <c r="N260" s="241">
        <v>3</v>
      </c>
      <c r="O260" s="254">
        <v>5</v>
      </c>
      <c r="P260" s="254">
        <v>4</v>
      </c>
      <c r="Q260" s="259">
        <v>5</v>
      </c>
      <c r="R260" s="259">
        <v>6</v>
      </c>
      <c r="S260" s="254">
        <v>4</v>
      </c>
      <c r="T260" s="259">
        <v>5</v>
      </c>
      <c r="U260" s="259">
        <v>5</v>
      </c>
      <c r="V260" s="254">
        <v>5</v>
      </c>
      <c r="W260" s="260">
        <v>6</v>
      </c>
      <c r="X260" s="259">
        <v>6</v>
      </c>
      <c r="Y260" s="259">
        <v>6</v>
      </c>
      <c r="Z260" s="252">
        <v>2</v>
      </c>
      <c r="AA260" s="245"/>
      <c r="AB260" s="245"/>
      <c r="AC260" s="245"/>
      <c r="AD260" s="245"/>
      <c r="AE260" s="245"/>
      <c r="AF260" s="246"/>
      <c r="AG260" s="179">
        <v>95</v>
      </c>
      <c r="AH260" s="199">
        <v>185</v>
      </c>
    </row>
    <row r="261" spans="1:34" ht="15" customHeight="1" x14ac:dyDescent="0.25">
      <c r="A261" s="467"/>
      <c r="B261" s="490"/>
      <c r="C261" s="493"/>
      <c r="D261" s="50" t="s">
        <v>618</v>
      </c>
      <c r="E261" s="51" t="s">
        <v>36</v>
      </c>
      <c r="F261" s="267">
        <v>5</v>
      </c>
      <c r="G261" s="241">
        <v>3</v>
      </c>
      <c r="H261" s="259">
        <v>5</v>
      </c>
      <c r="I261" s="254">
        <v>4</v>
      </c>
      <c r="J261" s="259">
        <v>5</v>
      </c>
      <c r="K261" s="254">
        <v>4</v>
      </c>
      <c r="L261" s="254">
        <v>4</v>
      </c>
      <c r="M261" s="245"/>
      <c r="N261" s="245"/>
      <c r="O261" s="245"/>
      <c r="P261" s="254">
        <v>4</v>
      </c>
      <c r="Q261" s="259">
        <v>6</v>
      </c>
      <c r="R261" s="259">
        <v>7</v>
      </c>
      <c r="S261" s="254">
        <v>4</v>
      </c>
      <c r="T261" s="259">
        <v>5</v>
      </c>
      <c r="U261" s="259">
        <v>5</v>
      </c>
      <c r="V261" s="254">
        <v>5</v>
      </c>
      <c r="W261" s="255">
        <v>4</v>
      </c>
      <c r="X261" s="241">
        <v>3</v>
      </c>
      <c r="Y261" s="241">
        <v>3</v>
      </c>
      <c r="Z261" s="259">
        <v>5</v>
      </c>
      <c r="AA261" s="245"/>
      <c r="AB261" s="245"/>
      <c r="AC261" s="245"/>
      <c r="AD261" s="245"/>
      <c r="AE261" s="245"/>
      <c r="AF261" s="246"/>
      <c r="AG261" s="179">
        <v>81</v>
      </c>
      <c r="AH261" s="199">
        <v>266</v>
      </c>
    </row>
    <row r="262" spans="1:34" ht="15.75" customHeight="1" x14ac:dyDescent="0.25">
      <c r="A262" s="467"/>
      <c r="B262" s="490"/>
      <c r="C262" s="493"/>
      <c r="D262" s="50" t="s">
        <v>618</v>
      </c>
      <c r="E262" s="51" t="s">
        <v>37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179">
        <v>0</v>
      </c>
      <c r="AH262" s="199">
        <v>266</v>
      </c>
    </row>
    <row r="263" spans="1:34" ht="15.75" customHeight="1" thickBot="1" x14ac:dyDescent="0.3">
      <c r="A263" s="468"/>
      <c r="B263" s="491"/>
      <c r="C263" s="494"/>
      <c r="D263" s="52" t="s">
        <v>618</v>
      </c>
      <c r="E263" s="53" t="s">
        <v>38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188">
        <v>0</v>
      </c>
      <c r="AH263" s="200">
        <v>266</v>
      </c>
    </row>
    <row r="264" spans="1:34" ht="15" customHeight="1" x14ac:dyDescent="0.25">
      <c r="A264" s="466">
        <v>52</v>
      </c>
      <c r="B264" s="489">
        <v>52</v>
      </c>
      <c r="C264" s="492" t="s">
        <v>668</v>
      </c>
      <c r="D264" s="48" t="s">
        <v>668</v>
      </c>
      <c r="E264" s="49" t="s">
        <v>34</v>
      </c>
      <c r="F264" s="239">
        <v>3</v>
      </c>
      <c r="G264" s="253">
        <v>4</v>
      </c>
      <c r="H264" s="257">
        <v>5</v>
      </c>
      <c r="I264" s="253">
        <v>4</v>
      </c>
      <c r="J264" s="253">
        <v>4</v>
      </c>
      <c r="K264" s="253">
        <v>4</v>
      </c>
      <c r="L264" s="253">
        <v>4</v>
      </c>
      <c r="M264" s="257">
        <v>5</v>
      </c>
      <c r="N264" s="257">
        <v>5</v>
      </c>
      <c r="O264" s="257">
        <v>6</v>
      </c>
      <c r="P264" s="257">
        <v>5</v>
      </c>
      <c r="Q264" s="257">
        <v>5</v>
      </c>
      <c r="R264" s="257">
        <v>9</v>
      </c>
      <c r="S264" s="257">
        <v>5</v>
      </c>
      <c r="T264" s="237">
        <v>3</v>
      </c>
      <c r="U264" s="237">
        <v>3</v>
      </c>
      <c r="V264" s="257">
        <v>8</v>
      </c>
      <c r="W264" s="258">
        <v>5</v>
      </c>
      <c r="X264" s="257">
        <v>7</v>
      </c>
      <c r="Y264" s="257">
        <v>5</v>
      </c>
      <c r="Z264" s="253">
        <v>4</v>
      </c>
      <c r="AA264" s="243"/>
      <c r="AB264" s="243"/>
      <c r="AC264" s="243"/>
      <c r="AD264" s="243"/>
      <c r="AE264" s="243"/>
      <c r="AF264" s="244"/>
      <c r="AG264" s="197">
        <v>103</v>
      </c>
      <c r="AH264" s="198">
        <v>103</v>
      </c>
    </row>
    <row r="265" spans="1:34" ht="15" customHeight="1" x14ac:dyDescent="0.25">
      <c r="A265" s="467"/>
      <c r="B265" s="490"/>
      <c r="C265" s="493"/>
      <c r="D265" s="50" t="s">
        <v>668</v>
      </c>
      <c r="E265" s="51" t="s">
        <v>35</v>
      </c>
      <c r="F265" s="263">
        <v>4</v>
      </c>
      <c r="G265" s="254">
        <v>4</v>
      </c>
      <c r="H265" s="254">
        <v>4</v>
      </c>
      <c r="I265" s="254">
        <v>4</v>
      </c>
      <c r="J265" s="241">
        <v>3</v>
      </c>
      <c r="K265" s="259">
        <v>5</v>
      </c>
      <c r="L265" s="241">
        <v>3</v>
      </c>
      <c r="M265" s="254">
        <v>4</v>
      </c>
      <c r="N265" s="254">
        <v>4</v>
      </c>
      <c r="O265" s="259">
        <v>6</v>
      </c>
      <c r="P265" s="254">
        <v>4</v>
      </c>
      <c r="Q265" s="254">
        <v>4</v>
      </c>
      <c r="R265" s="259">
        <v>6</v>
      </c>
      <c r="S265" s="254">
        <v>4</v>
      </c>
      <c r="T265" s="254">
        <v>4</v>
      </c>
      <c r="U265" s="254">
        <v>4</v>
      </c>
      <c r="V265" s="254">
        <v>5</v>
      </c>
      <c r="W265" s="260">
        <v>5</v>
      </c>
      <c r="X265" s="254">
        <v>4</v>
      </c>
      <c r="Y265" s="259">
        <v>5</v>
      </c>
      <c r="Z265" s="254">
        <v>4</v>
      </c>
      <c r="AA265" s="245"/>
      <c r="AB265" s="245"/>
      <c r="AC265" s="245"/>
      <c r="AD265" s="245"/>
      <c r="AE265" s="245"/>
      <c r="AF265" s="246"/>
      <c r="AG265" s="179">
        <v>90</v>
      </c>
      <c r="AH265" s="199">
        <v>193</v>
      </c>
    </row>
    <row r="266" spans="1:34" ht="15" customHeight="1" x14ac:dyDescent="0.25">
      <c r="A266" s="467"/>
      <c r="B266" s="490"/>
      <c r="C266" s="493"/>
      <c r="D266" s="50" t="s">
        <v>668</v>
      </c>
      <c r="E266" s="51" t="s">
        <v>36</v>
      </c>
      <c r="F266" s="240">
        <v>3</v>
      </c>
      <c r="G266" s="254">
        <v>4</v>
      </c>
      <c r="H266" s="259">
        <v>5</v>
      </c>
      <c r="I266" s="254">
        <v>4</v>
      </c>
      <c r="J266" s="254">
        <v>4</v>
      </c>
      <c r="K266" s="259">
        <v>5</v>
      </c>
      <c r="L266" s="254">
        <v>4</v>
      </c>
      <c r="M266" s="245"/>
      <c r="N266" s="245"/>
      <c r="O266" s="245"/>
      <c r="P266" s="259">
        <v>5</v>
      </c>
      <c r="Q266" s="241">
        <v>3</v>
      </c>
      <c r="R266" s="259">
        <v>6</v>
      </c>
      <c r="S266" s="254">
        <v>4</v>
      </c>
      <c r="T266" s="259">
        <v>5</v>
      </c>
      <c r="U266" s="254">
        <v>4</v>
      </c>
      <c r="V266" s="241">
        <v>4</v>
      </c>
      <c r="W266" s="255">
        <v>4</v>
      </c>
      <c r="X266" s="259">
        <v>5</v>
      </c>
      <c r="Y266" s="259">
        <v>5</v>
      </c>
      <c r="Z266" s="254">
        <v>4</v>
      </c>
      <c r="AA266" s="245"/>
      <c r="AB266" s="245"/>
      <c r="AC266" s="245"/>
      <c r="AD266" s="245"/>
      <c r="AE266" s="245"/>
      <c r="AF266" s="246"/>
      <c r="AG266" s="179">
        <v>78</v>
      </c>
      <c r="AH266" s="199">
        <v>271</v>
      </c>
    </row>
    <row r="267" spans="1:34" ht="15.75" customHeight="1" x14ac:dyDescent="0.25">
      <c r="A267" s="467"/>
      <c r="B267" s="490"/>
      <c r="C267" s="493"/>
      <c r="D267" s="50" t="s">
        <v>668</v>
      </c>
      <c r="E267" s="51" t="s">
        <v>37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179">
        <v>0</v>
      </c>
      <c r="AH267" s="199">
        <v>271</v>
      </c>
    </row>
    <row r="268" spans="1:34" ht="15.75" customHeight="1" thickBot="1" x14ac:dyDescent="0.3">
      <c r="A268" s="468"/>
      <c r="B268" s="491"/>
      <c r="C268" s="494"/>
      <c r="D268" s="52" t="s">
        <v>668</v>
      </c>
      <c r="E268" s="53" t="s">
        <v>38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188">
        <v>0</v>
      </c>
      <c r="AH268" s="200">
        <v>271</v>
      </c>
    </row>
    <row r="269" spans="1:34" ht="15" hidden="1" customHeight="1" x14ac:dyDescent="0.25">
      <c r="A269" s="466">
        <v>53</v>
      </c>
      <c r="B269" s="489" t="e">
        <v>#N/A</v>
      </c>
      <c r="C269" s="492" t="e">
        <v>#N/A</v>
      </c>
      <c r="D269" s="48" t="e">
        <v>#N/A</v>
      </c>
      <c r="E269" s="49" t="s">
        <v>34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197">
        <v>0</v>
      </c>
      <c r="AH269" s="198">
        <v>0</v>
      </c>
    </row>
    <row r="270" spans="1:34" ht="15" hidden="1" customHeight="1" x14ac:dyDescent="0.25">
      <c r="A270" s="467"/>
      <c r="B270" s="490"/>
      <c r="C270" s="493"/>
      <c r="D270" s="50" t="e">
        <v>#N/A</v>
      </c>
      <c r="E270" s="51" t="s">
        <v>35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179">
        <v>0</v>
      </c>
      <c r="AH270" s="199">
        <v>0</v>
      </c>
    </row>
    <row r="271" spans="1:34" ht="15" hidden="1" customHeight="1" x14ac:dyDescent="0.25">
      <c r="A271" s="467"/>
      <c r="B271" s="490"/>
      <c r="C271" s="493"/>
      <c r="D271" s="50" t="e">
        <v>#N/A</v>
      </c>
      <c r="E271" s="51" t="s">
        <v>36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179">
        <v>0</v>
      </c>
      <c r="AH271" s="199">
        <v>0</v>
      </c>
    </row>
    <row r="272" spans="1:34" ht="15.75" hidden="1" customHeight="1" x14ac:dyDescent="0.25">
      <c r="A272" s="467"/>
      <c r="B272" s="490"/>
      <c r="C272" s="493"/>
      <c r="D272" s="50" t="e">
        <v>#N/A</v>
      </c>
      <c r="E272" s="51" t="s">
        <v>37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179">
        <v>0</v>
      </c>
      <c r="AH272" s="199">
        <v>0</v>
      </c>
    </row>
    <row r="273" spans="1:34" ht="15.75" hidden="1" customHeight="1" thickBot="1" x14ac:dyDescent="0.3">
      <c r="A273" s="468"/>
      <c r="B273" s="491"/>
      <c r="C273" s="494"/>
      <c r="D273" s="52" t="e">
        <v>#N/A</v>
      </c>
      <c r="E273" s="53" t="s">
        <v>38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188">
        <v>0</v>
      </c>
      <c r="AH273" s="200">
        <v>0</v>
      </c>
    </row>
    <row r="274" spans="1:34" ht="15" hidden="1" customHeight="1" x14ac:dyDescent="0.25">
      <c r="A274" s="466">
        <v>54</v>
      </c>
      <c r="B274" s="489" t="e">
        <v>#N/A</v>
      </c>
      <c r="C274" s="492" t="e">
        <v>#N/A</v>
      </c>
      <c r="D274" s="48" t="e">
        <v>#N/A</v>
      </c>
      <c r="E274" s="49" t="s">
        <v>34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197">
        <v>0</v>
      </c>
      <c r="AH274" s="198">
        <v>0</v>
      </c>
    </row>
    <row r="275" spans="1:34" ht="15" hidden="1" customHeight="1" x14ac:dyDescent="0.25">
      <c r="A275" s="467"/>
      <c r="B275" s="490"/>
      <c r="C275" s="493"/>
      <c r="D275" s="50" t="e">
        <v>#N/A</v>
      </c>
      <c r="E275" s="51" t="s">
        <v>35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179">
        <v>0</v>
      </c>
      <c r="AH275" s="199">
        <v>0</v>
      </c>
    </row>
    <row r="276" spans="1:34" ht="15" hidden="1" customHeight="1" x14ac:dyDescent="0.25">
      <c r="A276" s="467"/>
      <c r="B276" s="490"/>
      <c r="C276" s="493"/>
      <c r="D276" s="50" t="e">
        <v>#N/A</v>
      </c>
      <c r="E276" s="51" t="s">
        <v>36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179">
        <v>0</v>
      </c>
      <c r="AH276" s="199">
        <v>0</v>
      </c>
    </row>
    <row r="277" spans="1:34" ht="15.75" hidden="1" customHeight="1" x14ac:dyDescent="0.25">
      <c r="A277" s="467"/>
      <c r="B277" s="490"/>
      <c r="C277" s="493"/>
      <c r="D277" s="50" t="e">
        <v>#N/A</v>
      </c>
      <c r="E277" s="51" t="s">
        <v>37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179">
        <v>0</v>
      </c>
      <c r="AH277" s="199">
        <v>0</v>
      </c>
    </row>
    <row r="278" spans="1:34" ht="15.75" hidden="1" customHeight="1" thickBot="1" x14ac:dyDescent="0.3">
      <c r="A278" s="468"/>
      <c r="B278" s="491"/>
      <c r="C278" s="494"/>
      <c r="D278" s="52" t="e">
        <v>#N/A</v>
      </c>
      <c r="E278" s="53" t="s">
        <v>38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188">
        <v>0</v>
      </c>
      <c r="AH278" s="200">
        <v>0</v>
      </c>
    </row>
    <row r="279" spans="1:34" ht="15" hidden="1" customHeight="1" x14ac:dyDescent="0.25">
      <c r="A279" s="466">
        <v>55</v>
      </c>
      <c r="B279" s="489" t="e">
        <v>#N/A</v>
      </c>
      <c r="C279" s="492" t="e">
        <v>#N/A</v>
      </c>
      <c r="D279" s="48" t="e">
        <v>#N/A</v>
      </c>
      <c r="E279" s="49" t="s">
        <v>34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197">
        <v>0</v>
      </c>
      <c r="AH279" s="198">
        <v>0</v>
      </c>
    </row>
    <row r="280" spans="1:34" ht="15" hidden="1" customHeight="1" x14ac:dyDescent="0.25">
      <c r="A280" s="467"/>
      <c r="B280" s="490"/>
      <c r="C280" s="493"/>
      <c r="D280" s="50" t="e">
        <v>#N/A</v>
      </c>
      <c r="E280" s="51" t="s">
        <v>35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179">
        <v>0</v>
      </c>
      <c r="AH280" s="199">
        <v>0</v>
      </c>
    </row>
    <row r="281" spans="1:34" ht="15" hidden="1" customHeight="1" x14ac:dyDescent="0.25">
      <c r="A281" s="467"/>
      <c r="B281" s="490"/>
      <c r="C281" s="493"/>
      <c r="D281" s="50" t="e">
        <v>#N/A</v>
      </c>
      <c r="E281" s="51" t="s">
        <v>36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179">
        <v>0</v>
      </c>
      <c r="AH281" s="199">
        <v>0</v>
      </c>
    </row>
    <row r="282" spans="1:34" ht="15.75" hidden="1" customHeight="1" x14ac:dyDescent="0.25">
      <c r="A282" s="467"/>
      <c r="B282" s="490"/>
      <c r="C282" s="493"/>
      <c r="D282" s="50" t="e">
        <v>#N/A</v>
      </c>
      <c r="E282" s="51" t="s">
        <v>37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179">
        <v>0</v>
      </c>
      <c r="AH282" s="199">
        <v>0</v>
      </c>
    </row>
    <row r="283" spans="1:34" ht="15.75" hidden="1" customHeight="1" thickBot="1" x14ac:dyDescent="0.3">
      <c r="A283" s="468"/>
      <c r="B283" s="491"/>
      <c r="C283" s="494"/>
      <c r="D283" s="52" t="e">
        <v>#N/A</v>
      </c>
      <c r="E283" s="53" t="s">
        <v>38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188">
        <v>0</v>
      </c>
      <c r="AH283" s="200">
        <v>0</v>
      </c>
    </row>
    <row r="284" spans="1:34" ht="15" hidden="1" customHeight="1" x14ac:dyDescent="0.25">
      <c r="A284" s="466">
        <v>56</v>
      </c>
      <c r="B284" s="489" t="e">
        <v>#N/A</v>
      </c>
      <c r="C284" s="492" t="e">
        <v>#N/A</v>
      </c>
      <c r="D284" s="48" t="e">
        <v>#N/A</v>
      </c>
      <c r="E284" s="49" t="s">
        <v>34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197">
        <v>0</v>
      </c>
      <c r="AH284" s="198">
        <v>0</v>
      </c>
    </row>
    <row r="285" spans="1:34" ht="15" hidden="1" customHeight="1" x14ac:dyDescent="0.25">
      <c r="A285" s="467"/>
      <c r="B285" s="490"/>
      <c r="C285" s="493"/>
      <c r="D285" s="50" t="e">
        <v>#N/A</v>
      </c>
      <c r="E285" s="51" t="s">
        <v>35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179">
        <v>0</v>
      </c>
      <c r="AH285" s="199">
        <v>0</v>
      </c>
    </row>
    <row r="286" spans="1:34" ht="15" hidden="1" customHeight="1" x14ac:dyDescent="0.25">
      <c r="A286" s="467"/>
      <c r="B286" s="490"/>
      <c r="C286" s="493"/>
      <c r="D286" s="50" t="e">
        <v>#N/A</v>
      </c>
      <c r="E286" s="51" t="s">
        <v>36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179">
        <v>0</v>
      </c>
      <c r="AH286" s="199">
        <v>0</v>
      </c>
    </row>
    <row r="287" spans="1:34" ht="15.75" hidden="1" customHeight="1" x14ac:dyDescent="0.25">
      <c r="A287" s="467"/>
      <c r="B287" s="490"/>
      <c r="C287" s="493"/>
      <c r="D287" s="50" t="e">
        <v>#N/A</v>
      </c>
      <c r="E287" s="51" t="s">
        <v>37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179">
        <v>0</v>
      </c>
      <c r="AH287" s="199">
        <v>0</v>
      </c>
    </row>
    <row r="288" spans="1:34" ht="15.75" hidden="1" customHeight="1" thickBot="1" x14ac:dyDescent="0.3">
      <c r="A288" s="468"/>
      <c r="B288" s="491"/>
      <c r="C288" s="494"/>
      <c r="D288" s="52" t="e">
        <v>#N/A</v>
      </c>
      <c r="E288" s="53" t="s">
        <v>38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188">
        <v>0</v>
      </c>
      <c r="AH288" s="200">
        <v>0</v>
      </c>
    </row>
    <row r="289" spans="1:34" ht="15" hidden="1" customHeight="1" x14ac:dyDescent="0.25">
      <c r="A289" s="466">
        <v>57</v>
      </c>
      <c r="B289" s="489" t="e">
        <v>#N/A</v>
      </c>
      <c r="C289" s="492" t="e">
        <v>#N/A</v>
      </c>
      <c r="D289" s="48" t="e">
        <v>#N/A</v>
      </c>
      <c r="E289" s="49" t="s">
        <v>34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197">
        <v>0</v>
      </c>
      <c r="AH289" s="198">
        <v>0</v>
      </c>
    </row>
    <row r="290" spans="1:34" ht="15" hidden="1" customHeight="1" x14ac:dyDescent="0.25">
      <c r="A290" s="467"/>
      <c r="B290" s="490"/>
      <c r="C290" s="493"/>
      <c r="D290" s="50" t="e">
        <v>#N/A</v>
      </c>
      <c r="E290" s="51" t="s">
        <v>35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179">
        <v>0</v>
      </c>
      <c r="AH290" s="199">
        <v>0</v>
      </c>
    </row>
    <row r="291" spans="1:34" ht="15" hidden="1" customHeight="1" x14ac:dyDescent="0.25">
      <c r="A291" s="467"/>
      <c r="B291" s="490"/>
      <c r="C291" s="493"/>
      <c r="D291" s="50" t="e">
        <v>#N/A</v>
      </c>
      <c r="E291" s="51" t="s">
        <v>36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179">
        <v>0</v>
      </c>
      <c r="AH291" s="199">
        <v>0</v>
      </c>
    </row>
    <row r="292" spans="1:34" ht="15.75" hidden="1" customHeight="1" x14ac:dyDescent="0.25">
      <c r="A292" s="467"/>
      <c r="B292" s="490"/>
      <c r="C292" s="493"/>
      <c r="D292" s="50" t="e">
        <v>#N/A</v>
      </c>
      <c r="E292" s="51" t="s">
        <v>37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179">
        <v>0</v>
      </c>
      <c r="AH292" s="199">
        <v>0</v>
      </c>
    </row>
    <row r="293" spans="1:34" ht="15.75" hidden="1" customHeight="1" thickBot="1" x14ac:dyDescent="0.3">
      <c r="A293" s="468"/>
      <c r="B293" s="491"/>
      <c r="C293" s="494"/>
      <c r="D293" s="52" t="e">
        <v>#N/A</v>
      </c>
      <c r="E293" s="53" t="s">
        <v>38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188">
        <v>0</v>
      </c>
      <c r="AH293" s="200">
        <v>0</v>
      </c>
    </row>
    <row r="294" spans="1:34" ht="15" hidden="1" customHeight="1" x14ac:dyDescent="0.25">
      <c r="A294" s="466">
        <v>58</v>
      </c>
      <c r="B294" s="489" t="e">
        <v>#N/A</v>
      </c>
      <c r="C294" s="492" t="e">
        <v>#N/A</v>
      </c>
      <c r="D294" s="48" t="e">
        <v>#N/A</v>
      </c>
      <c r="E294" s="49" t="s">
        <v>34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197">
        <v>0</v>
      </c>
      <c r="AH294" s="198">
        <v>0</v>
      </c>
    </row>
    <row r="295" spans="1:34" ht="15" hidden="1" customHeight="1" x14ac:dyDescent="0.25">
      <c r="A295" s="467"/>
      <c r="B295" s="490"/>
      <c r="C295" s="493"/>
      <c r="D295" s="50" t="e">
        <v>#N/A</v>
      </c>
      <c r="E295" s="51" t="s">
        <v>35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179">
        <v>0</v>
      </c>
      <c r="AH295" s="199">
        <v>0</v>
      </c>
    </row>
    <row r="296" spans="1:34" ht="15" hidden="1" customHeight="1" x14ac:dyDescent="0.25">
      <c r="A296" s="467"/>
      <c r="B296" s="490"/>
      <c r="C296" s="493"/>
      <c r="D296" s="50" t="e">
        <v>#N/A</v>
      </c>
      <c r="E296" s="51" t="s">
        <v>36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179">
        <v>0</v>
      </c>
      <c r="AH296" s="199">
        <v>0</v>
      </c>
    </row>
    <row r="297" spans="1:34" ht="15.75" hidden="1" customHeight="1" x14ac:dyDescent="0.25">
      <c r="A297" s="467"/>
      <c r="B297" s="490"/>
      <c r="C297" s="493"/>
      <c r="D297" s="50" t="e">
        <v>#N/A</v>
      </c>
      <c r="E297" s="51" t="s">
        <v>37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179">
        <v>0</v>
      </c>
      <c r="AH297" s="199">
        <v>0</v>
      </c>
    </row>
    <row r="298" spans="1:34" ht="15.75" hidden="1" customHeight="1" thickBot="1" x14ac:dyDescent="0.3">
      <c r="A298" s="468"/>
      <c r="B298" s="491"/>
      <c r="C298" s="494"/>
      <c r="D298" s="52" t="e">
        <v>#N/A</v>
      </c>
      <c r="E298" s="53" t="s">
        <v>38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188">
        <v>0</v>
      </c>
      <c r="AH298" s="200">
        <v>0</v>
      </c>
    </row>
    <row r="299" spans="1:34" ht="15" hidden="1" customHeight="1" x14ac:dyDescent="0.25">
      <c r="A299" s="466">
        <v>59</v>
      </c>
      <c r="B299" s="489" t="e">
        <v>#N/A</v>
      </c>
      <c r="C299" s="492" t="e">
        <v>#N/A</v>
      </c>
      <c r="D299" s="48" t="e">
        <v>#N/A</v>
      </c>
      <c r="E299" s="49" t="s">
        <v>34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197">
        <v>0</v>
      </c>
      <c r="AH299" s="198">
        <v>0</v>
      </c>
    </row>
    <row r="300" spans="1:34" ht="15" hidden="1" customHeight="1" x14ac:dyDescent="0.25">
      <c r="A300" s="467"/>
      <c r="B300" s="490"/>
      <c r="C300" s="493"/>
      <c r="D300" s="50" t="e">
        <v>#N/A</v>
      </c>
      <c r="E300" s="51" t="s">
        <v>35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179">
        <v>0</v>
      </c>
      <c r="AH300" s="199">
        <v>0</v>
      </c>
    </row>
    <row r="301" spans="1:34" ht="15" hidden="1" customHeight="1" x14ac:dyDescent="0.25">
      <c r="A301" s="467"/>
      <c r="B301" s="490"/>
      <c r="C301" s="493"/>
      <c r="D301" s="50" t="e">
        <v>#N/A</v>
      </c>
      <c r="E301" s="51" t="s">
        <v>36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179">
        <v>0</v>
      </c>
      <c r="AH301" s="199">
        <v>0</v>
      </c>
    </row>
    <row r="302" spans="1:34" ht="15.75" hidden="1" customHeight="1" x14ac:dyDescent="0.25">
      <c r="A302" s="467"/>
      <c r="B302" s="490"/>
      <c r="C302" s="493"/>
      <c r="D302" s="50" t="e">
        <v>#N/A</v>
      </c>
      <c r="E302" s="51" t="s">
        <v>37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179">
        <v>0</v>
      </c>
      <c r="AH302" s="199">
        <v>0</v>
      </c>
    </row>
    <row r="303" spans="1:34" ht="15.75" hidden="1" customHeight="1" thickBot="1" x14ac:dyDescent="0.3">
      <c r="A303" s="468"/>
      <c r="B303" s="491"/>
      <c r="C303" s="494"/>
      <c r="D303" s="52" t="e">
        <v>#N/A</v>
      </c>
      <c r="E303" s="53" t="s">
        <v>38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188">
        <v>0</v>
      </c>
      <c r="AH303" s="200">
        <v>0</v>
      </c>
    </row>
    <row r="304" spans="1:34" ht="15" hidden="1" customHeight="1" x14ac:dyDescent="0.25">
      <c r="A304" s="466">
        <v>60</v>
      </c>
      <c r="B304" s="489" t="e">
        <v>#N/A</v>
      </c>
      <c r="C304" s="492" t="e">
        <v>#N/A</v>
      </c>
      <c r="D304" s="48" t="e">
        <v>#N/A</v>
      </c>
      <c r="E304" s="49" t="s">
        <v>34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197">
        <v>0</v>
      </c>
      <c r="AH304" s="198">
        <v>0</v>
      </c>
    </row>
    <row r="305" spans="1:34" ht="15" hidden="1" customHeight="1" x14ac:dyDescent="0.25">
      <c r="A305" s="467"/>
      <c r="B305" s="490"/>
      <c r="C305" s="493"/>
      <c r="D305" s="50" t="e">
        <v>#N/A</v>
      </c>
      <c r="E305" s="51" t="s">
        <v>35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179">
        <v>0</v>
      </c>
      <c r="AH305" s="199">
        <v>0</v>
      </c>
    </row>
    <row r="306" spans="1:34" ht="15" hidden="1" customHeight="1" x14ac:dyDescent="0.25">
      <c r="A306" s="467"/>
      <c r="B306" s="490"/>
      <c r="C306" s="493"/>
      <c r="D306" s="50" t="e">
        <v>#N/A</v>
      </c>
      <c r="E306" s="51" t="s">
        <v>36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179">
        <v>0</v>
      </c>
      <c r="AH306" s="199">
        <v>0</v>
      </c>
    </row>
    <row r="307" spans="1:34" ht="15.75" hidden="1" customHeight="1" x14ac:dyDescent="0.25">
      <c r="A307" s="467"/>
      <c r="B307" s="490"/>
      <c r="C307" s="493"/>
      <c r="D307" s="50" t="e">
        <v>#N/A</v>
      </c>
      <c r="E307" s="51" t="s">
        <v>37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179">
        <v>0</v>
      </c>
      <c r="AH307" s="199">
        <v>0</v>
      </c>
    </row>
    <row r="308" spans="1:34" ht="15.75" hidden="1" customHeight="1" thickBot="1" x14ac:dyDescent="0.3">
      <c r="A308" s="468"/>
      <c r="B308" s="491"/>
      <c r="C308" s="494"/>
      <c r="D308" s="52" t="e">
        <v>#N/A</v>
      </c>
      <c r="E308" s="53" t="s">
        <v>38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188">
        <v>0</v>
      </c>
      <c r="AH308" s="200">
        <v>0</v>
      </c>
    </row>
    <row r="309" spans="1:34" ht="15" hidden="1" customHeight="1" x14ac:dyDescent="0.25">
      <c r="A309" s="466">
        <v>61</v>
      </c>
      <c r="B309" s="489" t="e">
        <v>#N/A</v>
      </c>
      <c r="C309" s="492" t="e">
        <v>#N/A</v>
      </c>
      <c r="D309" s="48" t="e">
        <v>#N/A</v>
      </c>
      <c r="E309" s="49" t="s">
        <v>34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197">
        <v>0</v>
      </c>
      <c r="AH309" s="198">
        <v>0</v>
      </c>
    </row>
    <row r="310" spans="1:34" ht="15" hidden="1" customHeight="1" x14ac:dyDescent="0.25">
      <c r="A310" s="467"/>
      <c r="B310" s="490"/>
      <c r="C310" s="493"/>
      <c r="D310" s="50" t="e">
        <v>#N/A</v>
      </c>
      <c r="E310" s="51" t="s">
        <v>35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179">
        <v>0</v>
      </c>
      <c r="AH310" s="199">
        <v>0</v>
      </c>
    </row>
    <row r="311" spans="1:34" ht="15" hidden="1" customHeight="1" x14ac:dyDescent="0.25">
      <c r="A311" s="467"/>
      <c r="B311" s="490"/>
      <c r="C311" s="493"/>
      <c r="D311" s="50" t="e">
        <v>#N/A</v>
      </c>
      <c r="E311" s="51" t="s">
        <v>36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179">
        <v>0</v>
      </c>
      <c r="AH311" s="199">
        <v>0</v>
      </c>
    </row>
    <row r="312" spans="1:34" ht="15.75" hidden="1" customHeight="1" x14ac:dyDescent="0.25">
      <c r="A312" s="467"/>
      <c r="B312" s="490"/>
      <c r="C312" s="493"/>
      <c r="D312" s="50" t="e">
        <v>#N/A</v>
      </c>
      <c r="E312" s="51" t="s">
        <v>37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179">
        <v>0</v>
      </c>
      <c r="AH312" s="199">
        <v>0</v>
      </c>
    </row>
    <row r="313" spans="1:34" ht="15.75" hidden="1" customHeight="1" thickBot="1" x14ac:dyDescent="0.3">
      <c r="A313" s="468"/>
      <c r="B313" s="491"/>
      <c r="C313" s="494"/>
      <c r="D313" s="52" t="e">
        <v>#N/A</v>
      </c>
      <c r="E313" s="53" t="s">
        <v>38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188">
        <v>0</v>
      </c>
      <c r="AH313" s="200">
        <v>0</v>
      </c>
    </row>
    <row r="314" spans="1:34" ht="15" hidden="1" customHeight="1" x14ac:dyDescent="0.25">
      <c r="A314" s="466">
        <v>62</v>
      </c>
      <c r="B314" s="489" t="e">
        <v>#N/A</v>
      </c>
      <c r="C314" s="492" t="e">
        <v>#N/A</v>
      </c>
      <c r="D314" s="48" t="e">
        <v>#N/A</v>
      </c>
      <c r="E314" s="49" t="s">
        <v>34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197">
        <v>0</v>
      </c>
      <c r="AH314" s="198">
        <v>0</v>
      </c>
    </row>
    <row r="315" spans="1:34" ht="15" hidden="1" customHeight="1" x14ac:dyDescent="0.25">
      <c r="A315" s="467"/>
      <c r="B315" s="490"/>
      <c r="C315" s="493"/>
      <c r="D315" s="50" t="e">
        <v>#N/A</v>
      </c>
      <c r="E315" s="51" t="s">
        <v>35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179">
        <v>0</v>
      </c>
      <c r="AH315" s="199">
        <v>0</v>
      </c>
    </row>
    <row r="316" spans="1:34" ht="15" hidden="1" customHeight="1" x14ac:dyDescent="0.25">
      <c r="A316" s="467"/>
      <c r="B316" s="490"/>
      <c r="C316" s="493"/>
      <c r="D316" s="50" t="e">
        <v>#N/A</v>
      </c>
      <c r="E316" s="51" t="s">
        <v>36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179">
        <v>0</v>
      </c>
      <c r="AH316" s="199">
        <v>0</v>
      </c>
    </row>
    <row r="317" spans="1:34" ht="15.75" hidden="1" customHeight="1" x14ac:dyDescent="0.25">
      <c r="A317" s="467"/>
      <c r="B317" s="490"/>
      <c r="C317" s="493"/>
      <c r="D317" s="50" t="e">
        <v>#N/A</v>
      </c>
      <c r="E317" s="51" t="s">
        <v>37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179">
        <v>0</v>
      </c>
      <c r="AH317" s="199">
        <v>0</v>
      </c>
    </row>
    <row r="318" spans="1:34" ht="15.75" hidden="1" customHeight="1" thickBot="1" x14ac:dyDescent="0.3">
      <c r="A318" s="468"/>
      <c r="B318" s="491"/>
      <c r="C318" s="494"/>
      <c r="D318" s="52" t="e">
        <v>#N/A</v>
      </c>
      <c r="E318" s="53" t="s">
        <v>38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188">
        <v>0</v>
      </c>
      <c r="AH318" s="200">
        <v>0</v>
      </c>
    </row>
    <row r="319" spans="1:34" ht="15" hidden="1" customHeight="1" x14ac:dyDescent="0.25">
      <c r="A319" s="466">
        <v>63</v>
      </c>
      <c r="B319" s="489" t="e">
        <v>#N/A</v>
      </c>
      <c r="C319" s="492" t="e">
        <v>#N/A</v>
      </c>
      <c r="D319" s="48" t="e">
        <v>#N/A</v>
      </c>
      <c r="E319" s="49" t="s">
        <v>34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197">
        <v>0</v>
      </c>
      <c r="AH319" s="198">
        <v>0</v>
      </c>
    </row>
    <row r="320" spans="1:34" ht="15" hidden="1" customHeight="1" x14ac:dyDescent="0.25">
      <c r="A320" s="467"/>
      <c r="B320" s="490"/>
      <c r="C320" s="493"/>
      <c r="D320" s="50" t="e">
        <v>#N/A</v>
      </c>
      <c r="E320" s="51" t="s">
        <v>35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179">
        <v>0</v>
      </c>
      <c r="AH320" s="199">
        <v>0</v>
      </c>
    </row>
    <row r="321" spans="1:34" ht="15" hidden="1" customHeight="1" x14ac:dyDescent="0.25">
      <c r="A321" s="467"/>
      <c r="B321" s="490"/>
      <c r="C321" s="493"/>
      <c r="D321" s="50" t="e">
        <v>#N/A</v>
      </c>
      <c r="E321" s="51" t="s">
        <v>36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179">
        <v>0</v>
      </c>
      <c r="AH321" s="199">
        <v>0</v>
      </c>
    </row>
    <row r="322" spans="1:34" ht="15.75" hidden="1" customHeight="1" x14ac:dyDescent="0.25">
      <c r="A322" s="467"/>
      <c r="B322" s="490"/>
      <c r="C322" s="493"/>
      <c r="D322" s="50" t="e">
        <v>#N/A</v>
      </c>
      <c r="E322" s="51" t="s">
        <v>37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179">
        <v>0</v>
      </c>
      <c r="AH322" s="199">
        <v>0</v>
      </c>
    </row>
    <row r="323" spans="1:34" ht="15.75" hidden="1" customHeight="1" thickBot="1" x14ac:dyDescent="0.3">
      <c r="A323" s="468"/>
      <c r="B323" s="491"/>
      <c r="C323" s="494"/>
      <c r="D323" s="52" t="e">
        <v>#N/A</v>
      </c>
      <c r="E323" s="53" t="s">
        <v>38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188">
        <v>0</v>
      </c>
      <c r="AH323" s="200">
        <v>0</v>
      </c>
    </row>
    <row r="324" spans="1:34" ht="15" hidden="1" customHeight="1" x14ac:dyDescent="0.25">
      <c r="A324" s="466">
        <v>64</v>
      </c>
      <c r="B324" s="489" t="e">
        <v>#N/A</v>
      </c>
      <c r="C324" s="492" t="e">
        <v>#N/A</v>
      </c>
      <c r="D324" s="48" t="e">
        <v>#N/A</v>
      </c>
      <c r="E324" s="49" t="s">
        <v>34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197">
        <v>0</v>
      </c>
      <c r="AH324" s="198">
        <v>0</v>
      </c>
    </row>
    <row r="325" spans="1:34" ht="15" hidden="1" customHeight="1" x14ac:dyDescent="0.25">
      <c r="A325" s="467"/>
      <c r="B325" s="490"/>
      <c r="C325" s="493"/>
      <c r="D325" s="50" t="e">
        <v>#N/A</v>
      </c>
      <c r="E325" s="51" t="s">
        <v>35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179">
        <v>0</v>
      </c>
      <c r="AH325" s="199">
        <v>0</v>
      </c>
    </row>
    <row r="326" spans="1:34" ht="15" hidden="1" customHeight="1" x14ac:dyDescent="0.25">
      <c r="A326" s="467"/>
      <c r="B326" s="490"/>
      <c r="C326" s="493"/>
      <c r="D326" s="50" t="e">
        <v>#N/A</v>
      </c>
      <c r="E326" s="51" t="s">
        <v>36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179">
        <v>0</v>
      </c>
      <c r="AH326" s="199">
        <v>0</v>
      </c>
    </row>
    <row r="327" spans="1:34" ht="15.75" hidden="1" customHeight="1" x14ac:dyDescent="0.25">
      <c r="A327" s="467"/>
      <c r="B327" s="490"/>
      <c r="C327" s="493"/>
      <c r="D327" s="50" t="e">
        <v>#N/A</v>
      </c>
      <c r="E327" s="51" t="s">
        <v>37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179">
        <v>0</v>
      </c>
      <c r="AH327" s="199">
        <v>0</v>
      </c>
    </row>
    <row r="328" spans="1:34" ht="15.75" hidden="1" customHeight="1" thickBot="1" x14ac:dyDescent="0.3">
      <c r="A328" s="468"/>
      <c r="B328" s="491"/>
      <c r="C328" s="494"/>
      <c r="D328" s="52" t="e">
        <v>#N/A</v>
      </c>
      <c r="E328" s="53" t="s">
        <v>38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188">
        <v>0</v>
      </c>
      <c r="AH328" s="200">
        <v>0</v>
      </c>
    </row>
    <row r="329" spans="1:34" ht="15" hidden="1" customHeight="1" x14ac:dyDescent="0.25">
      <c r="A329" s="466">
        <v>65</v>
      </c>
      <c r="B329" s="489" t="e">
        <v>#N/A</v>
      </c>
      <c r="C329" s="492" t="e">
        <v>#N/A</v>
      </c>
      <c r="D329" s="48" t="e">
        <v>#N/A</v>
      </c>
      <c r="E329" s="49" t="s">
        <v>34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197">
        <v>0</v>
      </c>
      <c r="AH329" s="198">
        <v>0</v>
      </c>
    </row>
    <row r="330" spans="1:34" ht="15" hidden="1" customHeight="1" x14ac:dyDescent="0.25">
      <c r="A330" s="467"/>
      <c r="B330" s="490"/>
      <c r="C330" s="493"/>
      <c r="D330" s="50" t="e">
        <v>#N/A</v>
      </c>
      <c r="E330" s="51" t="s">
        <v>35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179">
        <v>0</v>
      </c>
      <c r="AH330" s="199">
        <v>0</v>
      </c>
    </row>
    <row r="331" spans="1:34" ht="15" hidden="1" customHeight="1" x14ac:dyDescent="0.25">
      <c r="A331" s="467"/>
      <c r="B331" s="490"/>
      <c r="C331" s="493"/>
      <c r="D331" s="50" t="e">
        <v>#N/A</v>
      </c>
      <c r="E331" s="51" t="s">
        <v>36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179">
        <v>0</v>
      </c>
      <c r="AH331" s="199">
        <v>0</v>
      </c>
    </row>
    <row r="332" spans="1:34" ht="15.75" hidden="1" customHeight="1" x14ac:dyDescent="0.25">
      <c r="A332" s="467"/>
      <c r="B332" s="490"/>
      <c r="C332" s="493"/>
      <c r="D332" s="50" t="e">
        <v>#N/A</v>
      </c>
      <c r="E332" s="51" t="s">
        <v>37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179">
        <v>0</v>
      </c>
      <c r="AH332" s="199">
        <v>0</v>
      </c>
    </row>
    <row r="333" spans="1:34" ht="15.75" hidden="1" customHeight="1" thickBot="1" x14ac:dyDescent="0.3">
      <c r="A333" s="468"/>
      <c r="B333" s="491"/>
      <c r="C333" s="494"/>
      <c r="D333" s="52" t="e">
        <v>#N/A</v>
      </c>
      <c r="E333" s="53" t="s">
        <v>38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188">
        <v>0</v>
      </c>
      <c r="AH333" s="200">
        <v>0</v>
      </c>
    </row>
    <row r="334" spans="1:34" ht="15" hidden="1" customHeight="1" x14ac:dyDescent="0.25">
      <c r="A334" s="466">
        <v>66</v>
      </c>
      <c r="B334" s="489" t="e">
        <v>#N/A</v>
      </c>
      <c r="C334" s="492" t="e">
        <v>#N/A</v>
      </c>
      <c r="D334" s="48" t="e">
        <v>#N/A</v>
      </c>
      <c r="E334" s="49" t="s">
        <v>34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197">
        <v>0</v>
      </c>
      <c r="AH334" s="198">
        <v>0</v>
      </c>
    </row>
    <row r="335" spans="1:34" ht="15" hidden="1" customHeight="1" x14ac:dyDescent="0.25">
      <c r="A335" s="467"/>
      <c r="B335" s="490"/>
      <c r="C335" s="493"/>
      <c r="D335" s="50" t="e">
        <v>#N/A</v>
      </c>
      <c r="E335" s="51" t="s">
        <v>35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179">
        <v>0</v>
      </c>
      <c r="AH335" s="199">
        <v>0</v>
      </c>
    </row>
    <row r="336" spans="1:34" ht="15" hidden="1" customHeight="1" x14ac:dyDescent="0.25">
      <c r="A336" s="467"/>
      <c r="B336" s="490"/>
      <c r="C336" s="493"/>
      <c r="D336" s="50" t="e">
        <v>#N/A</v>
      </c>
      <c r="E336" s="51" t="s">
        <v>36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179">
        <v>0</v>
      </c>
      <c r="AH336" s="199">
        <v>0</v>
      </c>
    </row>
    <row r="337" spans="1:34" ht="15.75" hidden="1" customHeight="1" x14ac:dyDescent="0.25">
      <c r="A337" s="467"/>
      <c r="B337" s="490"/>
      <c r="C337" s="493"/>
      <c r="D337" s="50" t="e">
        <v>#N/A</v>
      </c>
      <c r="E337" s="51" t="s">
        <v>37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179">
        <v>0</v>
      </c>
      <c r="AH337" s="199">
        <v>0</v>
      </c>
    </row>
    <row r="338" spans="1:34" ht="15.75" hidden="1" customHeight="1" thickBot="1" x14ac:dyDescent="0.3">
      <c r="A338" s="468"/>
      <c r="B338" s="491"/>
      <c r="C338" s="494"/>
      <c r="D338" s="52" t="e">
        <v>#N/A</v>
      </c>
      <c r="E338" s="53" t="s">
        <v>38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188">
        <v>0</v>
      </c>
      <c r="AH338" s="200">
        <v>0</v>
      </c>
    </row>
    <row r="339" spans="1:34" ht="15" hidden="1" customHeight="1" x14ac:dyDescent="0.25">
      <c r="A339" s="466">
        <v>67</v>
      </c>
      <c r="B339" s="489" t="e">
        <v>#N/A</v>
      </c>
      <c r="C339" s="492" t="e">
        <v>#N/A</v>
      </c>
      <c r="D339" s="48" t="e">
        <v>#N/A</v>
      </c>
      <c r="E339" s="49" t="s">
        <v>34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197">
        <v>0</v>
      </c>
      <c r="AH339" s="198">
        <v>0</v>
      </c>
    </row>
    <row r="340" spans="1:34" ht="15" hidden="1" customHeight="1" x14ac:dyDescent="0.25">
      <c r="A340" s="467"/>
      <c r="B340" s="490"/>
      <c r="C340" s="493"/>
      <c r="D340" s="50" t="e">
        <v>#N/A</v>
      </c>
      <c r="E340" s="51" t="s">
        <v>35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179">
        <v>0</v>
      </c>
      <c r="AH340" s="199">
        <v>0</v>
      </c>
    </row>
    <row r="341" spans="1:34" ht="15" hidden="1" customHeight="1" x14ac:dyDescent="0.25">
      <c r="A341" s="467"/>
      <c r="B341" s="490"/>
      <c r="C341" s="493"/>
      <c r="D341" s="50" t="e">
        <v>#N/A</v>
      </c>
      <c r="E341" s="51" t="s">
        <v>36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179">
        <v>0</v>
      </c>
      <c r="AH341" s="199">
        <v>0</v>
      </c>
    </row>
    <row r="342" spans="1:34" ht="15.75" hidden="1" customHeight="1" x14ac:dyDescent="0.25">
      <c r="A342" s="467"/>
      <c r="B342" s="490"/>
      <c r="C342" s="493"/>
      <c r="D342" s="50" t="e">
        <v>#N/A</v>
      </c>
      <c r="E342" s="51" t="s">
        <v>37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179">
        <v>0</v>
      </c>
      <c r="AH342" s="199">
        <v>0</v>
      </c>
    </row>
    <row r="343" spans="1:34" ht="15.75" hidden="1" customHeight="1" thickBot="1" x14ac:dyDescent="0.3">
      <c r="A343" s="468"/>
      <c r="B343" s="491"/>
      <c r="C343" s="494"/>
      <c r="D343" s="52" t="e">
        <v>#N/A</v>
      </c>
      <c r="E343" s="53" t="s">
        <v>38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188">
        <v>0</v>
      </c>
      <c r="AH343" s="200">
        <v>0</v>
      </c>
    </row>
    <row r="344" spans="1:34" ht="15" hidden="1" customHeight="1" x14ac:dyDescent="0.25">
      <c r="A344" s="466">
        <v>68</v>
      </c>
      <c r="B344" s="489" t="e">
        <v>#N/A</v>
      </c>
      <c r="C344" s="492" t="e">
        <v>#N/A</v>
      </c>
      <c r="D344" s="48" t="e">
        <v>#N/A</v>
      </c>
      <c r="E344" s="49" t="s">
        <v>34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197">
        <v>0</v>
      </c>
      <c r="AH344" s="198">
        <v>0</v>
      </c>
    </row>
    <row r="345" spans="1:34" ht="15" hidden="1" customHeight="1" x14ac:dyDescent="0.25">
      <c r="A345" s="467"/>
      <c r="B345" s="490"/>
      <c r="C345" s="493"/>
      <c r="D345" s="50" t="e">
        <v>#N/A</v>
      </c>
      <c r="E345" s="51" t="s">
        <v>35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179">
        <v>0</v>
      </c>
      <c r="AH345" s="199">
        <v>0</v>
      </c>
    </row>
    <row r="346" spans="1:34" ht="15" hidden="1" customHeight="1" x14ac:dyDescent="0.25">
      <c r="A346" s="467"/>
      <c r="B346" s="490"/>
      <c r="C346" s="493"/>
      <c r="D346" s="50" t="e">
        <v>#N/A</v>
      </c>
      <c r="E346" s="51" t="s">
        <v>36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179">
        <v>0</v>
      </c>
      <c r="AH346" s="199">
        <v>0</v>
      </c>
    </row>
    <row r="347" spans="1:34" ht="15.75" hidden="1" customHeight="1" x14ac:dyDescent="0.25">
      <c r="A347" s="467"/>
      <c r="B347" s="490"/>
      <c r="C347" s="493"/>
      <c r="D347" s="50" t="e">
        <v>#N/A</v>
      </c>
      <c r="E347" s="51" t="s">
        <v>37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179">
        <v>0</v>
      </c>
      <c r="AH347" s="199">
        <v>0</v>
      </c>
    </row>
    <row r="348" spans="1:34" ht="15.75" hidden="1" customHeight="1" thickBot="1" x14ac:dyDescent="0.3">
      <c r="A348" s="468"/>
      <c r="B348" s="491"/>
      <c r="C348" s="494"/>
      <c r="D348" s="52" t="e">
        <v>#N/A</v>
      </c>
      <c r="E348" s="53" t="s">
        <v>38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188">
        <v>0</v>
      </c>
      <c r="AH348" s="200">
        <v>0</v>
      </c>
    </row>
    <row r="349" spans="1:34" ht="15" hidden="1" customHeight="1" x14ac:dyDescent="0.25">
      <c r="A349" s="466">
        <v>69</v>
      </c>
      <c r="B349" s="489" t="e">
        <v>#N/A</v>
      </c>
      <c r="C349" s="492" t="e">
        <v>#N/A</v>
      </c>
      <c r="D349" s="48" t="e">
        <v>#N/A</v>
      </c>
      <c r="E349" s="49" t="s">
        <v>34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197">
        <v>0</v>
      </c>
      <c r="AH349" s="198">
        <v>0</v>
      </c>
    </row>
    <row r="350" spans="1:34" ht="15" hidden="1" customHeight="1" x14ac:dyDescent="0.25">
      <c r="A350" s="467"/>
      <c r="B350" s="490"/>
      <c r="C350" s="493"/>
      <c r="D350" s="50" t="e">
        <v>#N/A</v>
      </c>
      <c r="E350" s="51" t="s">
        <v>35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179">
        <v>0</v>
      </c>
      <c r="AH350" s="199">
        <v>0</v>
      </c>
    </row>
    <row r="351" spans="1:34" ht="15" hidden="1" customHeight="1" x14ac:dyDescent="0.25">
      <c r="A351" s="467"/>
      <c r="B351" s="490"/>
      <c r="C351" s="493"/>
      <c r="D351" s="50" t="e">
        <v>#N/A</v>
      </c>
      <c r="E351" s="51" t="s">
        <v>36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179">
        <v>0</v>
      </c>
      <c r="AH351" s="199">
        <v>0</v>
      </c>
    </row>
    <row r="352" spans="1:34" ht="15.75" hidden="1" customHeight="1" x14ac:dyDescent="0.25">
      <c r="A352" s="467"/>
      <c r="B352" s="490"/>
      <c r="C352" s="493"/>
      <c r="D352" s="50" t="e">
        <v>#N/A</v>
      </c>
      <c r="E352" s="51" t="s">
        <v>37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179">
        <v>0</v>
      </c>
      <c r="AH352" s="199">
        <v>0</v>
      </c>
    </row>
    <row r="353" spans="1:34" ht="15.75" hidden="1" customHeight="1" thickBot="1" x14ac:dyDescent="0.3">
      <c r="A353" s="468"/>
      <c r="B353" s="491"/>
      <c r="C353" s="494"/>
      <c r="D353" s="52" t="e">
        <v>#N/A</v>
      </c>
      <c r="E353" s="53" t="s">
        <v>38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188">
        <v>0</v>
      </c>
      <c r="AH353" s="200">
        <v>0</v>
      </c>
    </row>
    <row r="354" spans="1:34" ht="15" hidden="1" customHeight="1" x14ac:dyDescent="0.25">
      <c r="A354" s="466">
        <v>70</v>
      </c>
      <c r="B354" s="489" t="e">
        <v>#N/A</v>
      </c>
      <c r="C354" s="492" t="e">
        <v>#N/A</v>
      </c>
      <c r="D354" s="48" t="e">
        <v>#N/A</v>
      </c>
      <c r="E354" s="49" t="s">
        <v>34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197">
        <v>0</v>
      </c>
      <c r="AH354" s="198">
        <v>0</v>
      </c>
    </row>
    <row r="355" spans="1:34" ht="15" hidden="1" customHeight="1" x14ac:dyDescent="0.25">
      <c r="A355" s="467"/>
      <c r="B355" s="490"/>
      <c r="C355" s="493"/>
      <c r="D355" s="50" t="e">
        <v>#N/A</v>
      </c>
      <c r="E355" s="51" t="s">
        <v>35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179">
        <v>0</v>
      </c>
      <c r="AH355" s="199">
        <v>0</v>
      </c>
    </row>
    <row r="356" spans="1:34" ht="15" hidden="1" customHeight="1" x14ac:dyDescent="0.25">
      <c r="A356" s="467"/>
      <c r="B356" s="490"/>
      <c r="C356" s="493"/>
      <c r="D356" s="50" t="e">
        <v>#N/A</v>
      </c>
      <c r="E356" s="51" t="s">
        <v>36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179">
        <v>0</v>
      </c>
      <c r="AH356" s="199">
        <v>0</v>
      </c>
    </row>
    <row r="357" spans="1:34" ht="15.75" hidden="1" customHeight="1" x14ac:dyDescent="0.25">
      <c r="A357" s="467"/>
      <c r="B357" s="490"/>
      <c r="C357" s="493"/>
      <c r="D357" s="50" t="e">
        <v>#N/A</v>
      </c>
      <c r="E357" s="51" t="s">
        <v>37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179">
        <v>0</v>
      </c>
      <c r="AH357" s="199">
        <v>0</v>
      </c>
    </row>
    <row r="358" spans="1:34" ht="15.75" hidden="1" customHeight="1" thickBot="1" x14ac:dyDescent="0.3">
      <c r="A358" s="468"/>
      <c r="B358" s="491"/>
      <c r="C358" s="494"/>
      <c r="D358" s="52" t="e">
        <v>#N/A</v>
      </c>
      <c r="E358" s="53" t="s">
        <v>38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188">
        <v>0</v>
      </c>
      <c r="AH358" s="200">
        <v>0</v>
      </c>
    </row>
    <row r="359" spans="1:34" ht="15" hidden="1" customHeight="1" x14ac:dyDescent="0.25">
      <c r="A359" s="466">
        <v>71</v>
      </c>
      <c r="B359" s="489" t="e">
        <v>#N/A</v>
      </c>
      <c r="C359" s="492" t="e">
        <v>#N/A</v>
      </c>
      <c r="D359" s="48" t="e">
        <v>#N/A</v>
      </c>
      <c r="E359" s="49" t="s">
        <v>34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197">
        <v>0</v>
      </c>
      <c r="AH359" s="198">
        <v>0</v>
      </c>
    </row>
    <row r="360" spans="1:34" ht="15" hidden="1" customHeight="1" x14ac:dyDescent="0.25">
      <c r="A360" s="467"/>
      <c r="B360" s="490"/>
      <c r="C360" s="493"/>
      <c r="D360" s="50" t="e">
        <v>#N/A</v>
      </c>
      <c r="E360" s="51" t="s">
        <v>35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179">
        <v>0</v>
      </c>
      <c r="AH360" s="199">
        <v>0</v>
      </c>
    </row>
    <row r="361" spans="1:34" ht="15" hidden="1" customHeight="1" x14ac:dyDescent="0.25">
      <c r="A361" s="467"/>
      <c r="B361" s="490"/>
      <c r="C361" s="493"/>
      <c r="D361" s="50" t="e">
        <v>#N/A</v>
      </c>
      <c r="E361" s="51" t="s">
        <v>36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179">
        <v>0</v>
      </c>
      <c r="AH361" s="199">
        <v>0</v>
      </c>
    </row>
    <row r="362" spans="1:34" ht="15.75" hidden="1" customHeight="1" x14ac:dyDescent="0.25">
      <c r="A362" s="467"/>
      <c r="B362" s="490"/>
      <c r="C362" s="493"/>
      <c r="D362" s="50" t="e">
        <v>#N/A</v>
      </c>
      <c r="E362" s="51" t="s">
        <v>37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179">
        <v>0</v>
      </c>
      <c r="AH362" s="199">
        <v>0</v>
      </c>
    </row>
    <row r="363" spans="1:34" ht="15.75" hidden="1" customHeight="1" thickBot="1" x14ac:dyDescent="0.3">
      <c r="A363" s="468"/>
      <c r="B363" s="491"/>
      <c r="C363" s="494"/>
      <c r="D363" s="52" t="e">
        <v>#N/A</v>
      </c>
      <c r="E363" s="53" t="s">
        <v>38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188">
        <v>0</v>
      </c>
      <c r="AH363" s="200">
        <v>0</v>
      </c>
    </row>
    <row r="364" spans="1:34" ht="15" hidden="1" customHeight="1" x14ac:dyDescent="0.25">
      <c r="A364" s="466">
        <v>72</v>
      </c>
      <c r="B364" s="489" t="e">
        <v>#N/A</v>
      </c>
      <c r="C364" s="492" t="e">
        <v>#N/A</v>
      </c>
      <c r="D364" s="48" t="e">
        <v>#N/A</v>
      </c>
      <c r="E364" s="49" t="s">
        <v>34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197">
        <v>0</v>
      </c>
      <c r="AH364" s="198">
        <v>0</v>
      </c>
    </row>
    <row r="365" spans="1:34" ht="15" hidden="1" customHeight="1" x14ac:dyDescent="0.25">
      <c r="A365" s="467"/>
      <c r="B365" s="490"/>
      <c r="C365" s="493"/>
      <c r="D365" s="50" t="e">
        <v>#N/A</v>
      </c>
      <c r="E365" s="51" t="s">
        <v>35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179">
        <v>0</v>
      </c>
      <c r="AH365" s="199">
        <v>0</v>
      </c>
    </row>
    <row r="366" spans="1:34" ht="15" hidden="1" customHeight="1" x14ac:dyDescent="0.25">
      <c r="A366" s="467"/>
      <c r="B366" s="490"/>
      <c r="C366" s="493"/>
      <c r="D366" s="50" t="e">
        <v>#N/A</v>
      </c>
      <c r="E366" s="51" t="s">
        <v>36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179">
        <v>0</v>
      </c>
      <c r="AH366" s="199">
        <v>0</v>
      </c>
    </row>
    <row r="367" spans="1:34" ht="15.75" hidden="1" customHeight="1" x14ac:dyDescent="0.25">
      <c r="A367" s="467"/>
      <c r="B367" s="490"/>
      <c r="C367" s="493"/>
      <c r="D367" s="50" t="e">
        <v>#N/A</v>
      </c>
      <c r="E367" s="51" t="s">
        <v>37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179">
        <v>0</v>
      </c>
      <c r="AH367" s="199">
        <v>0</v>
      </c>
    </row>
    <row r="368" spans="1:34" ht="15.75" hidden="1" customHeight="1" thickBot="1" x14ac:dyDescent="0.3">
      <c r="A368" s="468"/>
      <c r="B368" s="491"/>
      <c r="C368" s="494"/>
      <c r="D368" s="52" t="e">
        <v>#N/A</v>
      </c>
      <c r="E368" s="53" t="s">
        <v>38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188">
        <v>0</v>
      </c>
      <c r="AH368" s="200">
        <v>0</v>
      </c>
    </row>
    <row r="369" spans="1:34" ht="15" hidden="1" customHeight="1" x14ac:dyDescent="0.25">
      <c r="A369" s="466">
        <v>73</v>
      </c>
      <c r="B369" s="489" t="e">
        <v>#N/A</v>
      </c>
      <c r="C369" s="492" t="e">
        <v>#N/A</v>
      </c>
      <c r="D369" s="48" t="e">
        <v>#N/A</v>
      </c>
      <c r="E369" s="49" t="s">
        <v>34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197">
        <v>0</v>
      </c>
      <c r="AH369" s="198">
        <v>0</v>
      </c>
    </row>
    <row r="370" spans="1:34" ht="15" hidden="1" customHeight="1" x14ac:dyDescent="0.25">
      <c r="A370" s="467"/>
      <c r="B370" s="490"/>
      <c r="C370" s="493"/>
      <c r="D370" s="50" t="e">
        <v>#N/A</v>
      </c>
      <c r="E370" s="51" t="s">
        <v>35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179">
        <v>0</v>
      </c>
      <c r="AH370" s="199">
        <v>0</v>
      </c>
    </row>
    <row r="371" spans="1:34" ht="15" hidden="1" customHeight="1" x14ac:dyDescent="0.25">
      <c r="A371" s="467"/>
      <c r="B371" s="490"/>
      <c r="C371" s="493"/>
      <c r="D371" s="50" t="e">
        <v>#N/A</v>
      </c>
      <c r="E371" s="51" t="s">
        <v>36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179">
        <v>0</v>
      </c>
      <c r="AH371" s="199">
        <v>0</v>
      </c>
    </row>
    <row r="372" spans="1:34" ht="15.75" hidden="1" customHeight="1" x14ac:dyDescent="0.25">
      <c r="A372" s="467"/>
      <c r="B372" s="490"/>
      <c r="C372" s="493"/>
      <c r="D372" s="50" t="e">
        <v>#N/A</v>
      </c>
      <c r="E372" s="51" t="s">
        <v>37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179">
        <v>0</v>
      </c>
      <c r="AH372" s="199">
        <v>0</v>
      </c>
    </row>
    <row r="373" spans="1:34" ht="15.75" hidden="1" customHeight="1" thickBot="1" x14ac:dyDescent="0.3">
      <c r="A373" s="468"/>
      <c r="B373" s="491"/>
      <c r="C373" s="494"/>
      <c r="D373" s="52" t="e">
        <v>#N/A</v>
      </c>
      <c r="E373" s="53" t="s">
        <v>38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188">
        <v>0</v>
      </c>
      <c r="AH373" s="200">
        <v>0</v>
      </c>
    </row>
    <row r="374" spans="1:34" ht="15" hidden="1" customHeight="1" x14ac:dyDescent="0.25">
      <c r="A374" s="466">
        <v>74</v>
      </c>
      <c r="B374" s="489" t="e">
        <v>#N/A</v>
      </c>
      <c r="C374" s="492" t="e">
        <v>#N/A</v>
      </c>
      <c r="D374" s="48" t="e">
        <v>#N/A</v>
      </c>
      <c r="E374" s="49" t="s">
        <v>34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197">
        <v>0</v>
      </c>
      <c r="AH374" s="198">
        <v>0</v>
      </c>
    </row>
    <row r="375" spans="1:34" ht="15" hidden="1" customHeight="1" x14ac:dyDescent="0.25">
      <c r="A375" s="467"/>
      <c r="B375" s="490"/>
      <c r="C375" s="493"/>
      <c r="D375" s="50" t="e">
        <v>#N/A</v>
      </c>
      <c r="E375" s="51" t="s">
        <v>35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179">
        <v>0</v>
      </c>
      <c r="AH375" s="199">
        <v>0</v>
      </c>
    </row>
    <row r="376" spans="1:34" ht="15" hidden="1" customHeight="1" x14ac:dyDescent="0.25">
      <c r="A376" s="467"/>
      <c r="B376" s="490"/>
      <c r="C376" s="493"/>
      <c r="D376" s="50" t="e">
        <v>#N/A</v>
      </c>
      <c r="E376" s="51" t="s">
        <v>36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179">
        <v>0</v>
      </c>
      <c r="AH376" s="199">
        <v>0</v>
      </c>
    </row>
    <row r="377" spans="1:34" ht="15.75" hidden="1" customHeight="1" x14ac:dyDescent="0.25">
      <c r="A377" s="467"/>
      <c r="B377" s="490"/>
      <c r="C377" s="493"/>
      <c r="D377" s="50" t="e">
        <v>#N/A</v>
      </c>
      <c r="E377" s="51" t="s">
        <v>37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179">
        <v>0</v>
      </c>
      <c r="AH377" s="199">
        <v>0</v>
      </c>
    </row>
    <row r="378" spans="1:34" ht="15.75" hidden="1" customHeight="1" thickBot="1" x14ac:dyDescent="0.3">
      <c r="A378" s="468"/>
      <c r="B378" s="491"/>
      <c r="C378" s="494"/>
      <c r="D378" s="52" t="e">
        <v>#N/A</v>
      </c>
      <c r="E378" s="53" t="s">
        <v>38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188">
        <v>0</v>
      </c>
      <c r="AH378" s="200">
        <v>0</v>
      </c>
    </row>
    <row r="379" spans="1:34" ht="15" hidden="1" customHeight="1" x14ac:dyDescent="0.25">
      <c r="A379" s="466">
        <v>75</v>
      </c>
      <c r="B379" s="489" t="e">
        <v>#N/A</v>
      </c>
      <c r="C379" s="492" t="e">
        <v>#N/A</v>
      </c>
      <c r="D379" s="48" t="e">
        <v>#N/A</v>
      </c>
      <c r="E379" s="49" t="s">
        <v>34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197">
        <v>0</v>
      </c>
      <c r="AH379" s="198">
        <v>0</v>
      </c>
    </row>
    <row r="380" spans="1:34" ht="15" hidden="1" customHeight="1" x14ac:dyDescent="0.25">
      <c r="A380" s="467"/>
      <c r="B380" s="490"/>
      <c r="C380" s="493"/>
      <c r="D380" s="50" t="e">
        <v>#N/A</v>
      </c>
      <c r="E380" s="51" t="s">
        <v>35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179">
        <v>0</v>
      </c>
      <c r="AH380" s="199">
        <v>0</v>
      </c>
    </row>
    <row r="381" spans="1:34" ht="15" hidden="1" customHeight="1" x14ac:dyDescent="0.25">
      <c r="A381" s="467"/>
      <c r="B381" s="490"/>
      <c r="C381" s="493"/>
      <c r="D381" s="50" t="e">
        <v>#N/A</v>
      </c>
      <c r="E381" s="51" t="s">
        <v>36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179">
        <v>0</v>
      </c>
      <c r="AH381" s="199">
        <v>0</v>
      </c>
    </row>
    <row r="382" spans="1:34" ht="15.75" hidden="1" customHeight="1" x14ac:dyDescent="0.25">
      <c r="A382" s="467"/>
      <c r="B382" s="490"/>
      <c r="C382" s="493"/>
      <c r="D382" s="50" t="e">
        <v>#N/A</v>
      </c>
      <c r="E382" s="51" t="s">
        <v>37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179">
        <v>0</v>
      </c>
      <c r="AH382" s="199">
        <v>0</v>
      </c>
    </row>
    <row r="383" spans="1:34" ht="15.75" hidden="1" customHeight="1" thickBot="1" x14ac:dyDescent="0.3">
      <c r="A383" s="468"/>
      <c r="B383" s="491"/>
      <c r="C383" s="494"/>
      <c r="D383" s="52" t="e">
        <v>#N/A</v>
      </c>
      <c r="E383" s="53" t="s">
        <v>38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188">
        <v>0</v>
      </c>
      <c r="AH383" s="200">
        <v>0</v>
      </c>
    </row>
    <row r="384" spans="1:34" ht="15" hidden="1" customHeight="1" x14ac:dyDescent="0.25">
      <c r="A384" s="466">
        <v>76</v>
      </c>
      <c r="B384" s="489" t="e">
        <v>#N/A</v>
      </c>
      <c r="C384" s="492" t="e">
        <v>#N/A</v>
      </c>
      <c r="D384" s="48" t="e">
        <v>#N/A</v>
      </c>
      <c r="E384" s="49" t="s">
        <v>34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197">
        <v>0</v>
      </c>
      <c r="AH384" s="198">
        <v>0</v>
      </c>
    </row>
    <row r="385" spans="1:34" ht="15" hidden="1" customHeight="1" x14ac:dyDescent="0.25">
      <c r="A385" s="467"/>
      <c r="B385" s="490"/>
      <c r="C385" s="493"/>
      <c r="D385" s="50" t="e">
        <v>#N/A</v>
      </c>
      <c r="E385" s="51" t="s">
        <v>35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179">
        <v>0</v>
      </c>
      <c r="AH385" s="199">
        <v>0</v>
      </c>
    </row>
    <row r="386" spans="1:34" ht="15" hidden="1" customHeight="1" x14ac:dyDescent="0.25">
      <c r="A386" s="467"/>
      <c r="B386" s="490"/>
      <c r="C386" s="493"/>
      <c r="D386" s="50" t="e">
        <v>#N/A</v>
      </c>
      <c r="E386" s="51" t="s">
        <v>36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179">
        <v>0</v>
      </c>
      <c r="AH386" s="199">
        <v>0</v>
      </c>
    </row>
    <row r="387" spans="1:34" ht="15.75" hidden="1" customHeight="1" x14ac:dyDescent="0.25">
      <c r="A387" s="467"/>
      <c r="B387" s="490"/>
      <c r="C387" s="493"/>
      <c r="D387" s="50" t="e">
        <v>#N/A</v>
      </c>
      <c r="E387" s="51" t="s">
        <v>37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179">
        <v>0</v>
      </c>
      <c r="AH387" s="199">
        <v>0</v>
      </c>
    </row>
    <row r="388" spans="1:34" ht="15.75" hidden="1" customHeight="1" thickBot="1" x14ac:dyDescent="0.3">
      <c r="A388" s="468"/>
      <c r="B388" s="491"/>
      <c r="C388" s="494"/>
      <c r="D388" s="52" t="e">
        <v>#N/A</v>
      </c>
      <c r="E388" s="53" t="s">
        <v>38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188">
        <v>0</v>
      </c>
      <c r="AH388" s="200">
        <v>0</v>
      </c>
    </row>
    <row r="389" spans="1:34" ht="15" hidden="1" customHeight="1" x14ac:dyDescent="0.25">
      <c r="A389" s="466">
        <v>77</v>
      </c>
      <c r="B389" s="489" t="e">
        <v>#N/A</v>
      </c>
      <c r="C389" s="492" t="e">
        <v>#N/A</v>
      </c>
      <c r="D389" s="48" t="e">
        <v>#N/A</v>
      </c>
      <c r="E389" s="49" t="s">
        <v>34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197">
        <v>0</v>
      </c>
      <c r="AH389" s="198">
        <v>0</v>
      </c>
    </row>
    <row r="390" spans="1:34" ht="15" hidden="1" customHeight="1" x14ac:dyDescent="0.25">
      <c r="A390" s="467"/>
      <c r="B390" s="490"/>
      <c r="C390" s="493"/>
      <c r="D390" s="50" t="e">
        <v>#N/A</v>
      </c>
      <c r="E390" s="51" t="s">
        <v>35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179">
        <v>0</v>
      </c>
      <c r="AH390" s="199">
        <v>0</v>
      </c>
    </row>
    <row r="391" spans="1:34" ht="15" hidden="1" customHeight="1" x14ac:dyDescent="0.25">
      <c r="A391" s="467"/>
      <c r="B391" s="490"/>
      <c r="C391" s="493"/>
      <c r="D391" s="50" t="e">
        <v>#N/A</v>
      </c>
      <c r="E391" s="51" t="s">
        <v>36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179">
        <v>0</v>
      </c>
      <c r="AH391" s="199">
        <v>0</v>
      </c>
    </row>
    <row r="392" spans="1:34" ht="15.75" hidden="1" customHeight="1" x14ac:dyDescent="0.25">
      <c r="A392" s="467"/>
      <c r="B392" s="490"/>
      <c r="C392" s="493"/>
      <c r="D392" s="50" t="e">
        <v>#N/A</v>
      </c>
      <c r="E392" s="51" t="s">
        <v>37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179">
        <v>0</v>
      </c>
      <c r="AH392" s="199">
        <v>0</v>
      </c>
    </row>
    <row r="393" spans="1:34" ht="15.75" hidden="1" customHeight="1" thickBot="1" x14ac:dyDescent="0.3">
      <c r="A393" s="468"/>
      <c r="B393" s="491"/>
      <c r="C393" s="494"/>
      <c r="D393" s="52" t="e">
        <v>#N/A</v>
      </c>
      <c r="E393" s="53" t="s">
        <v>38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188">
        <v>0</v>
      </c>
      <c r="AH393" s="200">
        <v>0</v>
      </c>
    </row>
    <row r="394" spans="1:34" ht="15" hidden="1" customHeight="1" x14ac:dyDescent="0.25">
      <c r="A394" s="466">
        <v>78</v>
      </c>
      <c r="B394" s="489" t="e">
        <v>#N/A</v>
      </c>
      <c r="C394" s="492" t="e">
        <v>#N/A</v>
      </c>
      <c r="D394" s="48" t="e">
        <v>#N/A</v>
      </c>
      <c r="E394" s="49" t="s">
        <v>34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197">
        <v>0</v>
      </c>
      <c r="AH394" s="198">
        <v>0</v>
      </c>
    </row>
    <row r="395" spans="1:34" ht="15" hidden="1" customHeight="1" x14ac:dyDescent="0.25">
      <c r="A395" s="467"/>
      <c r="B395" s="490"/>
      <c r="C395" s="493"/>
      <c r="D395" s="50" t="e">
        <v>#N/A</v>
      </c>
      <c r="E395" s="51" t="s">
        <v>35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179">
        <v>0</v>
      </c>
      <c r="AH395" s="199">
        <v>0</v>
      </c>
    </row>
    <row r="396" spans="1:34" ht="15" hidden="1" customHeight="1" x14ac:dyDescent="0.25">
      <c r="A396" s="467"/>
      <c r="B396" s="490"/>
      <c r="C396" s="493"/>
      <c r="D396" s="50" t="e">
        <v>#N/A</v>
      </c>
      <c r="E396" s="51" t="s">
        <v>36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179">
        <v>0</v>
      </c>
      <c r="AH396" s="199">
        <v>0</v>
      </c>
    </row>
    <row r="397" spans="1:34" ht="15.75" hidden="1" customHeight="1" x14ac:dyDescent="0.25">
      <c r="A397" s="467"/>
      <c r="B397" s="490"/>
      <c r="C397" s="493"/>
      <c r="D397" s="50" t="e">
        <v>#N/A</v>
      </c>
      <c r="E397" s="51" t="s">
        <v>37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179">
        <v>0</v>
      </c>
      <c r="AH397" s="199">
        <v>0</v>
      </c>
    </row>
    <row r="398" spans="1:34" ht="15.75" hidden="1" customHeight="1" thickBot="1" x14ac:dyDescent="0.3">
      <c r="A398" s="468"/>
      <c r="B398" s="491"/>
      <c r="C398" s="494"/>
      <c r="D398" s="52" t="e">
        <v>#N/A</v>
      </c>
      <c r="E398" s="53" t="s">
        <v>38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188">
        <v>0</v>
      </c>
      <c r="AH398" s="200">
        <v>0</v>
      </c>
    </row>
    <row r="399" spans="1:34" ht="15" customHeight="1" x14ac:dyDescent="0.25">
      <c r="A399" s="466" t="s">
        <v>42</v>
      </c>
      <c r="B399" s="489" t="s">
        <v>670</v>
      </c>
      <c r="C399" s="492" t="s">
        <v>12</v>
      </c>
      <c r="D399" s="48" t="s">
        <v>12</v>
      </c>
      <c r="E399" s="49" t="s">
        <v>34</v>
      </c>
      <c r="F399" s="264">
        <v>4</v>
      </c>
      <c r="G399" s="253">
        <v>4</v>
      </c>
      <c r="H399" s="237">
        <v>3</v>
      </c>
      <c r="I399" s="253">
        <v>4</v>
      </c>
      <c r="J399" s="237">
        <v>3</v>
      </c>
      <c r="K399" s="237">
        <v>3</v>
      </c>
      <c r="L399" s="237">
        <v>3</v>
      </c>
      <c r="M399" s="262">
        <v>2</v>
      </c>
      <c r="N399" s="237">
        <v>3</v>
      </c>
      <c r="O399" s="253">
        <v>5</v>
      </c>
      <c r="P399" s="237">
        <v>3</v>
      </c>
      <c r="Q399" s="257">
        <v>5</v>
      </c>
      <c r="R399" s="237">
        <v>4</v>
      </c>
      <c r="S399" s="257">
        <v>5</v>
      </c>
      <c r="T399" s="253">
        <v>4</v>
      </c>
      <c r="U399" s="237">
        <v>3</v>
      </c>
      <c r="V399" s="253">
        <v>5</v>
      </c>
      <c r="W399" s="265">
        <v>4</v>
      </c>
      <c r="X399" s="257">
        <v>5</v>
      </c>
      <c r="Y399" s="237">
        <v>3</v>
      </c>
      <c r="Z399" s="253">
        <v>4</v>
      </c>
      <c r="AA399" s="243"/>
      <c r="AB399" s="243"/>
      <c r="AC399" s="243"/>
      <c r="AD399" s="243"/>
      <c r="AE399" s="243"/>
      <c r="AF399" s="244"/>
      <c r="AG399" s="197">
        <v>79</v>
      </c>
      <c r="AH399" s="198">
        <v>79</v>
      </c>
    </row>
    <row r="400" spans="1:34" ht="15" customHeight="1" x14ac:dyDescent="0.25">
      <c r="A400" s="467"/>
      <c r="B400" s="490"/>
      <c r="C400" s="493"/>
      <c r="D400" s="50" t="s">
        <v>12</v>
      </c>
      <c r="E400" s="51" t="s">
        <v>35</v>
      </c>
      <c r="F400" s="240">
        <v>3</v>
      </c>
      <c r="G400" s="241">
        <v>3</v>
      </c>
      <c r="H400" s="252">
        <v>2</v>
      </c>
      <c r="I400" s="252">
        <v>2</v>
      </c>
      <c r="J400" s="241">
        <v>3</v>
      </c>
      <c r="K400" s="241">
        <v>3</v>
      </c>
      <c r="L400" s="241">
        <v>3</v>
      </c>
      <c r="M400" s="252">
        <v>2</v>
      </c>
      <c r="N400" s="241">
        <v>3</v>
      </c>
      <c r="O400" s="254">
        <v>5</v>
      </c>
      <c r="P400" s="254">
        <v>4</v>
      </c>
      <c r="Q400" s="254">
        <v>4</v>
      </c>
      <c r="R400" s="259">
        <v>6</v>
      </c>
      <c r="S400" s="241">
        <v>3</v>
      </c>
      <c r="T400" s="241">
        <v>3</v>
      </c>
      <c r="U400" s="241">
        <v>3</v>
      </c>
      <c r="V400" s="254">
        <v>5</v>
      </c>
      <c r="W400" s="260">
        <v>5</v>
      </c>
      <c r="X400" s="241">
        <v>3</v>
      </c>
      <c r="Y400" s="252">
        <v>2</v>
      </c>
      <c r="Z400" s="252">
        <v>2</v>
      </c>
      <c r="AA400" s="245"/>
      <c r="AB400" s="245"/>
      <c r="AC400" s="245"/>
      <c r="AD400" s="245"/>
      <c r="AE400" s="245"/>
      <c r="AF400" s="246"/>
      <c r="AG400" s="179">
        <v>69</v>
      </c>
      <c r="AH400" s="199">
        <v>148</v>
      </c>
    </row>
    <row r="401" spans="1:34" ht="15" customHeight="1" x14ac:dyDescent="0.25">
      <c r="A401" s="467"/>
      <c r="B401" s="490"/>
      <c r="C401" s="493"/>
      <c r="D401" s="50" t="s">
        <v>12</v>
      </c>
      <c r="E401" s="51" t="s">
        <v>36</v>
      </c>
      <c r="F401" s="240">
        <v>3</v>
      </c>
      <c r="G401" s="254">
        <v>4</v>
      </c>
      <c r="H401" s="259">
        <v>5</v>
      </c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1">
        <v>3</v>
      </c>
      <c r="T401" s="241">
        <v>3</v>
      </c>
      <c r="U401" s="241">
        <v>3</v>
      </c>
      <c r="V401" s="241">
        <v>4</v>
      </c>
      <c r="W401" s="255">
        <v>4</v>
      </c>
      <c r="X401" s="241">
        <v>3</v>
      </c>
      <c r="Y401" s="241">
        <v>3</v>
      </c>
      <c r="Z401" s="254">
        <v>4</v>
      </c>
      <c r="AA401" s="245"/>
      <c r="AB401" s="245"/>
      <c r="AC401" s="245"/>
      <c r="AD401" s="245"/>
      <c r="AE401" s="245"/>
      <c r="AF401" s="246"/>
      <c r="AG401" s="179">
        <v>39</v>
      </c>
      <c r="AH401" s="199">
        <v>187</v>
      </c>
    </row>
    <row r="402" spans="1:34" ht="15.75" customHeight="1" x14ac:dyDescent="0.25">
      <c r="A402" s="467"/>
      <c r="B402" s="490"/>
      <c r="C402" s="493"/>
      <c r="D402" s="50" t="s">
        <v>12</v>
      </c>
      <c r="E402" s="51" t="s">
        <v>37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179">
        <v>0</v>
      </c>
      <c r="AH402" s="199">
        <v>187</v>
      </c>
    </row>
    <row r="403" spans="1:34" ht="15.75" customHeight="1" thickBot="1" x14ac:dyDescent="0.3">
      <c r="A403" s="468"/>
      <c r="B403" s="491"/>
      <c r="C403" s="494"/>
      <c r="D403" s="52" t="s">
        <v>12</v>
      </c>
      <c r="E403" s="53" t="s">
        <v>38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188">
        <v>0</v>
      </c>
      <c r="AH403" s="200">
        <v>187</v>
      </c>
    </row>
    <row r="404" spans="1:34" ht="15" customHeight="1" x14ac:dyDescent="0.25">
      <c r="A404" s="466" t="s">
        <v>43</v>
      </c>
      <c r="B404" s="489" t="s">
        <v>670</v>
      </c>
      <c r="C404" s="492" t="s">
        <v>208</v>
      </c>
      <c r="D404" s="48" t="s">
        <v>208</v>
      </c>
      <c r="E404" s="49" t="s">
        <v>34</v>
      </c>
      <c r="F404" s="270">
        <v>2</v>
      </c>
      <c r="G404" s="253">
        <v>4</v>
      </c>
      <c r="H404" s="237">
        <v>3</v>
      </c>
      <c r="I404" s="237">
        <v>3</v>
      </c>
      <c r="J404" s="237">
        <v>3</v>
      </c>
      <c r="K404" s="237">
        <v>3</v>
      </c>
      <c r="L404" s="237">
        <v>3</v>
      </c>
      <c r="M404" s="253">
        <v>4</v>
      </c>
      <c r="N404" s="237">
        <v>3</v>
      </c>
      <c r="O404" s="262">
        <v>3</v>
      </c>
      <c r="P404" s="262">
        <v>2</v>
      </c>
      <c r="Q404" s="253">
        <v>4</v>
      </c>
      <c r="R404" s="237">
        <v>4</v>
      </c>
      <c r="S404" s="237">
        <v>3</v>
      </c>
      <c r="T404" s="237">
        <v>3</v>
      </c>
      <c r="U404" s="262">
        <v>2</v>
      </c>
      <c r="V404" s="237">
        <v>4</v>
      </c>
      <c r="W404" s="265">
        <v>4</v>
      </c>
      <c r="X404" s="237">
        <v>3</v>
      </c>
      <c r="Y404" s="253">
        <v>4</v>
      </c>
      <c r="Z404" s="237">
        <v>3</v>
      </c>
      <c r="AA404" s="243"/>
      <c r="AB404" s="243"/>
      <c r="AC404" s="243"/>
      <c r="AD404" s="243"/>
      <c r="AE404" s="243"/>
      <c r="AF404" s="244"/>
      <c r="AG404" s="197">
        <v>67</v>
      </c>
      <c r="AH404" s="198">
        <v>67</v>
      </c>
    </row>
    <row r="405" spans="1:34" ht="15" customHeight="1" x14ac:dyDescent="0.25">
      <c r="A405" s="467"/>
      <c r="B405" s="490"/>
      <c r="C405" s="493"/>
      <c r="D405" s="50" t="s">
        <v>208</v>
      </c>
      <c r="E405" s="51" t="s">
        <v>35</v>
      </c>
      <c r="F405" s="240">
        <v>3</v>
      </c>
      <c r="G405" s="241">
        <v>3</v>
      </c>
      <c r="H405" s="241">
        <v>3</v>
      </c>
      <c r="I405" s="241">
        <v>3</v>
      </c>
      <c r="J405" s="254">
        <v>4</v>
      </c>
      <c r="K405" s="254">
        <v>4</v>
      </c>
      <c r="L405" s="254">
        <v>4</v>
      </c>
      <c r="M405" s="241">
        <v>3</v>
      </c>
      <c r="N405" s="241">
        <v>3</v>
      </c>
      <c r="O405" s="254">
        <v>5</v>
      </c>
      <c r="P405" s="241">
        <v>3</v>
      </c>
      <c r="Q405" s="241">
        <v>3</v>
      </c>
      <c r="R405" s="241">
        <v>4</v>
      </c>
      <c r="S405" s="241">
        <v>3</v>
      </c>
      <c r="T405" s="241">
        <v>3</v>
      </c>
      <c r="U405" s="241">
        <v>3</v>
      </c>
      <c r="V405" s="241">
        <v>4</v>
      </c>
      <c r="W405" s="242">
        <v>3</v>
      </c>
      <c r="X405" s="241">
        <v>3</v>
      </c>
      <c r="Y405" s="241">
        <v>3</v>
      </c>
      <c r="Z405" s="252">
        <v>2</v>
      </c>
      <c r="AA405" s="245"/>
      <c r="AB405" s="245"/>
      <c r="AC405" s="245"/>
      <c r="AD405" s="245"/>
      <c r="AE405" s="245"/>
      <c r="AF405" s="246"/>
      <c r="AG405" s="179">
        <v>69</v>
      </c>
      <c r="AH405" s="199">
        <v>136</v>
      </c>
    </row>
    <row r="406" spans="1:34" ht="15" customHeight="1" x14ac:dyDescent="0.25">
      <c r="A406" s="467"/>
      <c r="B406" s="490"/>
      <c r="C406" s="493"/>
      <c r="D406" s="50" t="s">
        <v>208</v>
      </c>
      <c r="E406" s="51" t="s">
        <v>36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179">
        <v>0</v>
      </c>
      <c r="AH406" s="199">
        <v>136</v>
      </c>
    </row>
    <row r="407" spans="1:34" ht="15.75" customHeight="1" x14ac:dyDescent="0.25">
      <c r="A407" s="467"/>
      <c r="B407" s="490"/>
      <c r="C407" s="493"/>
      <c r="D407" s="50" t="s">
        <v>208</v>
      </c>
      <c r="E407" s="51" t="s">
        <v>37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179">
        <v>0</v>
      </c>
      <c r="AH407" s="199">
        <v>136</v>
      </c>
    </row>
    <row r="408" spans="1:34" ht="15.75" customHeight="1" thickBot="1" x14ac:dyDescent="0.3">
      <c r="A408" s="468"/>
      <c r="B408" s="491"/>
      <c r="C408" s="494"/>
      <c r="D408" s="52" t="s">
        <v>208</v>
      </c>
      <c r="E408" s="53" t="s">
        <v>38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188">
        <v>0</v>
      </c>
      <c r="AH408" s="200">
        <v>136</v>
      </c>
    </row>
    <row r="409" spans="1:34" ht="15" customHeight="1" x14ac:dyDescent="0.25">
      <c r="A409" s="466" t="s">
        <v>44</v>
      </c>
      <c r="B409" s="489" t="s">
        <v>670</v>
      </c>
      <c r="C409" s="492" t="s">
        <v>205</v>
      </c>
      <c r="D409" s="48" t="s">
        <v>205</v>
      </c>
      <c r="E409" s="49" t="s">
        <v>34</v>
      </c>
      <c r="F409" s="270">
        <v>2</v>
      </c>
      <c r="G409" s="237">
        <v>3</v>
      </c>
      <c r="H409" s="237">
        <v>3</v>
      </c>
      <c r="I409" s="237">
        <v>3</v>
      </c>
      <c r="J409" s="237">
        <v>3</v>
      </c>
      <c r="K409" s="237">
        <v>3</v>
      </c>
      <c r="L409" s="237">
        <v>3</v>
      </c>
      <c r="M409" s="237">
        <v>3</v>
      </c>
      <c r="N409" s="237">
        <v>3</v>
      </c>
      <c r="O409" s="262">
        <v>3</v>
      </c>
      <c r="P409" s="237">
        <v>3</v>
      </c>
      <c r="Q409" s="253">
        <v>4</v>
      </c>
      <c r="R409" s="253">
        <v>5</v>
      </c>
      <c r="S409" s="237">
        <v>3</v>
      </c>
      <c r="T409" s="237">
        <v>3</v>
      </c>
      <c r="U409" s="237">
        <v>3</v>
      </c>
      <c r="V409" s="237">
        <v>4</v>
      </c>
      <c r="W409" s="238">
        <v>3</v>
      </c>
      <c r="X409" s="237">
        <v>3</v>
      </c>
      <c r="Y409" s="237">
        <v>3</v>
      </c>
      <c r="Z409" s="262">
        <v>2</v>
      </c>
      <c r="AA409" s="243"/>
      <c r="AB409" s="243"/>
      <c r="AC409" s="243"/>
      <c r="AD409" s="243"/>
      <c r="AE409" s="243"/>
      <c r="AF409" s="244"/>
      <c r="AG409" s="197">
        <v>65</v>
      </c>
      <c r="AH409" s="198">
        <v>65</v>
      </c>
    </row>
    <row r="410" spans="1:34" ht="15" customHeight="1" x14ac:dyDescent="0.25">
      <c r="A410" s="467"/>
      <c r="B410" s="490"/>
      <c r="C410" s="493"/>
      <c r="D410" s="50" t="s">
        <v>205</v>
      </c>
      <c r="E410" s="51" t="s">
        <v>35</v>
      </c>
      <c r="F410" s="263">
        <v>4</v>
      </c>
      <c r="G410" s="241">
        <v>3</v>
      </c>
      <c r="H410" s="241">
        <v>3</v>
      </c>
      <c r="I410" s="241">
        <v>3</v>
      </c>
      <c r="J410" s="241">
        <v>3</v>
      </c>
      <c r="K410" s="254">
        <v>4</v>
      </c>
      <c r="L410" s="241">
        <v>3</v>
      </c>
      <c r="M410" s="241">
        <v>3</v>
      </c>
      <c r="N410" s="241">
        <v>3</v>
      </c>
      <c r="O410" s="254">
        <v>5</v>
      </c>
      <c r="P410" s="254">
        <v>4</v>
      </c>
      <c r="Q410" s="254">
        <v>4</v>
      </c>
      <c r="R410" s="241">
        <v>4</v>
      </c>
      <c r="S410" s="254">
        <v>4</v>
      </c>
      <c r="T410" s="241">
        <v>3</v>
      </c>
      <c r="U410" s="241">
        <v>3</v>
      </c>
      <c r="V410" s="241">
        <v>4</v>
      </c>
      <c r="W410" s="242">
        <v>3</v>
      </c>
      <c r="X410" s="254">
        <v>4</v>
      </c>
      <c r="Y410" s="241">
        <v>3</v>
      </c>
      <c r="Z410" s="259">
        <v>6</v>
      </c>
      <c r="AA410" s="245"/>
      <c r="AB410" s="245"/>
      <c r="AC410" s="245"/>
      <c r="AD410" s="245"/>
      <c r="AE410" s="245"/>
      <c r="AF410" s="246"/>
      <c r="AG410" s="179">
        <v>76</v>
      </c>
      <c r="AH410" s="199">
        <v>141</v>
      </c>
    </row>
    <row r="411" spans="1:34" ht="15" customHeight="1" x14ac:dyDescent="0.25">
      <c r="A411" s="467"/>
      <c r="B411" s="490"/>
      <c r="C411" s="493"/>
      <c r="D411" s="50" t="s">
        <v>205</v>
      </c>
      <c r="E411" s="51" t="s">
        <v>36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179">
        <v>0</v>
      </c>
      <c r="AH411" s="199">
        <v>141</v>
      </c>
    </row>
    <row r="412" spans="1:34" ht="15.75" customHeight="1" x14ac:dyDescent="0.25">
      <c r="A412" s="467"/>
      <c r="B412" s="490"/>
      <c r="C412" s="493"/>
      <c r="D412" s="50" t="s">
        <v>205</v>
      </c>
      <c r="E412" s="51" t="s">
        <v>37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179">
        <v>0</v>
      </c>
      <c r="AH412" s="199">
        <v>141</v>
      </c>
    </row>
    <row r="413" spans="1:34" ht="15.75" customHeight="1" thickBot="1" x14ac:dyDescent="0.3">
      <c r="A413" s="468"/>
      <c r="B413" s="491"/>
      <c r="C413" s="494"/>
      <c r="D413" s="52" t="s">
        <v>205</v>
      </c>
      <c r="E413" s="53" t="s">
        <v>38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188">
        <v>0</v>
      </c>
      <c r="AH413" s="200">
        <v>141</v>
      </c>
    </row>
    <row r="414" spans="1:34" ht="15" customHeight="1" x14ac:dyDescent="0.25">
      <c r="A414" s="466" t="s">
        <v>45</v>
      </c>
      <c r="B414" s="489" t="s">
        <v>670</v>
      </c>
      <c r="C414" s="492" t="s">
        <v>412</v>
      </c>
      <c r="D414" s="48" t="s">
        <v>412</v>
      </c>
      <c r="E414" s="49" t="s">
        <v>34</v>
      </c>
      <c r="F414" s="239">
        <v>3</v>
      </c>
      <c r="G414" s="237">
        <v>3</v>
      </c>
      <c r="H414" s="237">
        <v>3</v>
      </c>
      <c r="I414" s="257">
        <v>5</v>
      </c>
      <c r="J414" s="237">
        <v>3</v>
      </c>
      <c r="K414" s="257">
        <v>5</v>
      </c>
      <c r="L414" s="237">
        <v>3</v>
      </c>
      <c r="M414" s="237">
        <v>3</v>
      </c>
      <c r="N414" s="253">
        <v>4</v>
      </c>
      <c r="O414" s="237">
        <v>4</v>
      </c>
      <c r="P414" s="237">
        <v>3</v>
      </c>
      <c r="Q414" s="253">
        <v>4</v>
      </c>
      <c r="R414" s="257">
        <v>6</v>
      </c>
      <c r="S414" s="253">
        <v>4</v>
      </c>
      <c r="T414" s="253">
        <v>4</v>
      </c>
      <c r="U414" s="257">
        <v>5</v>
      </c>
      <c r="V414" s="257">
        <v>6</v>
      </c>
      <c r="W414" s="265">
        <v>4</v>
      </c>
      <c r="X414" s="253">
        <v>4</v>
      </c>
      <c r="Y414" s="237">
        <v>3</v>
      </c>
      <c r="Z414" s="253">
        <v>4</v>
      </c>
      <c r="AA414" s="243"/>
      <c r="AB414" s="243"/>
      <c r="AC414" s="243"/>
      <c r="AD414" s="243"/>
      <c r="AE414" s="243"/>
      <c r="AF414" s="244"/>
      <c r="AG414" s="197">
        <v>83</v>
      </c>
      <c r="AH414" s="198">
        <v>83</v>
      </c>
    </row>
    <row r="415" spans="1:34" ht="15" customHeight="1" x14ac:dyDescent="0.25">
      <c r="A415" s="467"/>
      <c r="B415" s="490"/>
      <c r="C415" s="493"/>
      <c r="D415" s="50" t="s">
        <v>412</v>
      </c>
      <c r="E415" s="51" t="s">
        <v>35</v>
      </c>
      <c r="F415" s="240">
        <v>3</v>
      </c>
      <c r="G415" s="241">
        <v>3</v>
      </c>
      <c r="H415" s="241">
        <v>3</v>
      </c>
      <c r="I415" s="254">
        <v>4</v>
      </c>
      <c r="J415" s="241">
        <v>3</v>
      </c>
      <c r="K415" s="259">
        <v>5</v>
      </c>
      <c r="L415" s="259">
        <v>6</v>
      </c>
      <c r="M415" s="241">
        <v>3</v>
      </c>
      <c r="N415" s="241">
        <v>3</v>
      </c>
      <c r="O415" s="254">
        <v>5</v>
      </c>
      <c r="P415" s="241">
        <v>3</v>
      </c>
      <c r="Q415" s="254">
        <v>4</v>
      </c>
      <c r="R415" s="254">
        <v>5</v>
      </c>
      <c r="S415" s="259">
        <v>6</v>
      </c>
      <c r="T415" s="241">
        <v>3</v>
      </c>
      <c r="U415" s="254">
        <v>4</v>
      </c>
      <c r="V415" s="254">
        <v>5</v>
      </c>
      <c r="W415" s="260">
        <v>5</v>
      </c>
      <c r="X415" s="241">
        <v>3</v>
      </c>
      <c r="Y415" s="241">
        <v>3</v>
      </c>
      <c r="Z415" s="254">
        <v>4</v>
      </c>
      <c r="AA415" s="245"/>
      <c r="AB415" s="245"/>
      <c r="AC415" s="245"/>
      <c r="AD415" s="245"/>
      <c r="AE415" s="245"/>
      <c r="AF415" s="246"/>
      <c r="AG415" s="179">
        <v>83</v>
      </c>
      <c r="AH415" s="199">
        <v>166</v>
      </c>
    </row>
    <row r="416" spans="1:34" ht="15" customHeight="1" x14ac:dyDescent="0.25">
      <c r="A416" s="467"/>
      <c r="B416" s="490"/>
      <c r="C416" s="493"/>
      <c r="D416" s="50" t="s">
        <v>412</v>
      </c>
      <c r="E416" s="51" t="s">
        <v>36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179">
        <v>0</v>
      </c>
      <c r="AH416" s="199">
        <v>166</v>
      </c>
    </row>
    <row r="417" spans="1:34" ht="15.75" customHeight="1" x14ac:dyDescent="0.25">
      <c r="A417" s="467"/>
      <c r="B417" s="490"/>
      <c r="C417" s="493"/>
      <c r="D417" s="50" t="s">
        <v>412</v>
      </c>
      <c r="E417" s="51" t="s">
        <v>37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179">
        <v>0</v>
      </c>
      <c r="AH417" s="199">
        <v>166</v>
      </c>
    </row>
    <row r="418" spans="1:34" ht="15.75" customHeight="1" thickBot="1" x14ac:dyDescent="0.3">
      <c r="A418" s="468"/>
      <c r="B418" s="491"/>
      <c r="C418" s="494"/>
      <c r="D418" s="52" t="s">
        <v>412</v>
      </c>
      <c r="E418" s="53" t="s">
        <v>38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188">
        <v>0</v>
      </c>
      <c r="AH418" s="200">
        <v>166</v>
      </c>
    </row>
    <row r="419" spans="1:34" ht="15" customHeight="1" x14ac:dyDescent="0.25">
      <c r="A419" s="466" t="s">
        <v>46</v>
      </c>
      <c r="B419" s="489" t="s">
        <v>670</v>
      </c>
      <c r="C419" s="492" t="s">
        <v>16</v>
      </c>
      <c r="D419" s="48" t="s">
        <v>16</v>
      </c>
      <c r="E419" s="49" t="s">
        <v>34</v>
      </c>
      <c r="F419" s="264">
        <v>4</v>
      </c>
      <c r="G419" s="237">
        <v>3</v>
      </c>
      <c r="H419" s="237">
        <v>3</v>
      </c>
      <c r="I419" s="253">
        <v>4</v>
      </c>
      <c r="J419" s="262">
        <v>2</v>
      </c>
      <c r="K419" s="253">
        <v>4</v>
      </c>
      <c r="L419" s="253">
        <v>4</v>
      </c>
      <c r="M419" s="237">
        <v>3</v>
      </c>
      <c r="N419" s="262">
        <v>2</v>
      </c>
      <c r="O419" s="262">
        <v>3</v>
      </c>
      <c r="P419" s="253">
        <v>4</v>
      </c>
      <c r="Q419" s="237">
        <v>3</v>
      </c>
      <c r="R419" s="237">
        <v>4</v>
      </c>
      <c r="S419" s="253">
        <v>4</v>
      </c>
      <c r="T419" s="257">
        <v>5</v>
      </c>
      <c r="U419" s="253">
        <v>4</v>
      </c>
      <c r="V419" s="237">
        <v>4</v>
      </c>
      <c r="W419" s="265">
        <v>4</v>
      </c>
      <c r="X419" s="253">
        <v>4</v>
      </c>
      <c r="Y419" s="237">
        <v>3</v>
      </c>
      <c r="Z419" s="253">
        <v>4</v>
      </c>
      <c r="AA419" s="243"/>
      <c r="AB419" s="243"/>
      <c r="AC419" s="243"/>
      <c r="AD419" s="243"/>
      <c r="AE419" s="243"/>
      <c r="AF419" s="244"/>
      <c r="AG419" s="197">
        <v>75</v>
      </c>
      <c r="AH419" s="198">
        <v>75</v>
      </c>
    </row>
    <row r="420" spans="1:34" ht="15" customHeight="1" x14ac:dyDescent="0.25">
      <c r="A420" s="467"/>
      <c r="B420" s="490"/>
      <c r="C420" s="493"/>
      <c r="D420" s="50" t="s">
        <v>16</v>
      </c>
      <c r="E420" s="51" t="s">
        <v>35</v>
      </c>
      <c r="F420" s="263">
        <v>4</v>
      </c>
      <c r="G420" s="241">
        <v>3</v>
      </c>
      <c r="H420" s="241">
        <v>3</v>
      </c>
      <c r="I420" s="241">
        <v>3</v>
      </c>
      <c r="J420" s="241">
        <v>3</v>
      </c>
      <c r="K420" s="259">
        <v>5</v>
      </c>
      <c r="L420" s="254">
        <v>4</v>
      </c>
      <c r="M420" s="241">
        <v>3</v>
      </c>
      <c r="N420" s="241">
        <v>3</v>
      </c>
      <c r="O420" s="254">
        <v>5</v>
      </c>
      <c r="P420" s="241">
        <v>3</v>
      </c>
      <c r="Q420" s="254">
        <v>4</v>
      </c>
      <c r="R420" s="241">
        <v>4</v>
      </c>
      <c r="S420" s="254">
        <v>4</v>
      </c>
      <c r="T420" s="241">
        <v>3</v>
      </c>
      <c r="U420" s="254">
        <v>4</v>
      </c>
      <c r="V420" s="254">
        <v>5</v>
      </c>
      <c r="W420" s="255">
        <v>4</v>
      </c>
      <c r="X420" s="259">
        <v>5</v>
      </c>
      <c r="Y420" s="241">
        <v>3</v>
      </c>
      <c r="Z420" s="252">
        <v>2</v>
      </c>
      <c r="AA420" s="245"/>
      <c r="AB420" s="245"/>
      <c r="AC420" s="245"/>
      <c r="AD420" s="245"/>
      <c r="AE420" s="245"/>
      <c r="AF420" s="246"/>
      <c r="AG420" s="179">
        <v>77</v>
      </c>
      <c r="AH420" s="199">
        <v>152</v>
      </c>
    </row>
    <row r="421" spans="1:34" ht="15" customHeight="1" x14ac:dyDescent="0.25">
      <c r="A421" s="467"/>
      <c r="B421" s="490"/>
      <c r="C421" s="493"/>
      <c r="D421" s="50" t="s">
        <v>16</v>
      </c>
      <c r="E421" s="51" t="s">
        <v>36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179">
        <v>0</v>
      </c>
      <c r="AH421" s="199">
        <v>152</v>
      </c>
    </row>
    <row r="422" spans="1:34" ht="15.75" customHeight="1" x14ac:dyDescent="0.25">
      <c r="A422" s="467"/>
      <c r="B422" s="490"/>
      <c r="C422" s="493"/>
      <c r="D422" s="50" t="s">
        <v>16</v>
      </c>
      <c r="E422" s="51" t="s">
        <v>37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179">
        <v>0</v>
      </c>
      <c r="AH422" s="199">
        <v>152</v>
      </c>
    </row>
    <row r="423" spans="1:34" ht="15.75" customHeight="1" thickBot="1" x14ac:dyDescent="0.3">
      <c r="A423" s="468"/>
      <c r="B423" s="491"/>
      <c r="C423" s="494"/>
      <c r="D423" s="52" t="s">
        <v>16</v>
      </c>
      <c r="E423" s="53" t="s">
        <v>38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188">
        <v>0</v>
      </c>
      <c r="AH423" s="200">
        <v>152</v>
      </c>
    </row>
    <row r="424" spans="1:34" ht="15" customHeight="1" x14ac:dyDescent="0.25">
      <c r="A424" s="466" t="s">
        <v>47</v>
      </c>
      <c r="B424" s="489" t="s">
        <v>670</v>
      </c>
      <c r="C424" s="492" t="s">
        <v>19</v>
      </c>
      <c r="D424" s="48" t="s">
        <v>19</v>
      </c>
      <c r="E424" s="49" t="s">
        <v>34</v>
      </c>
      <c r="F424" s="264">
        <v>4</v>
      </c>
      <c r="G424" s="237">
        <v>3</v>
      </c>
      <c r="H424" s="237">
        <v>3</v>
      </c>
      <c r="I424" s="237">
        <v>3</v>
      </c>
      <c r="J424" s="237">
        <v>3</v>
      </c>
      <c r="K424" s="257">
        <v>5</v>
      </c>
      <c r="L424" s="237">
        <v>3</v>
      </c>
      <c r="M424" s="237">
        <v>3</v>
      </c>
      <c r="N424" s="237">
        <v>3</v>
      </c>
      <c r="O424" s="253">
        <v>5</v>
      </c>
      <c r="P424" s="237">
        <v>3</v>
      </c>
      <c r="Q424" s="257">
        <v>6</v>
      </c>
      <c r="R424" s="257">
        <v>6</v>
      </c>
      <c r="S424" s="253">
        <v>4</v>
      </c>
      <c r="T424" s="253">
        <v>4</v>
      </c>
      <c r="U424" s="253">
        <v>4</v>
      </c>
      <c r="V424" s="257">
        <v>6</v>
      </c>
      <c r="W424" s="238">
        <v>3</v>
      </c>
      <c r="X424" s="253">
        <v>4</v>
      </c>
      <c r="Y424" s="253">
        <v>4</v>
      </c>
      <c r="Z424" s="253">
        <v>4</v>
      </c>
      <c r="AA424" s="243"/>
      <c r="AB424" s="243"/>
      <c r="AC424" s="243"/>
      <c r="AD424" s="243"/>
      <c r="AE424" s="243"/>
      <c r="AF424" s="244"/>
      <c r="AG424" s="197">
        <v>83</v>
      </c>
      <c r="AH424" s="198">
        <v>83</v>
      </c>
    </row>
    <row r="425" spans="1:34" ht="15" customHeight="1" x14ac:dyDescent="0.25">
      <c r="A425" s="467"/>
      <c r="B425" s="490"/>
      <c r="C425" s="493"/>
      <c r="D425" s="50" t="s">
        <v>19</v>
      </c>
      <c r="E425" s="51" t="s">
        <v>35</v>
      </c>
      <c r="F425" s="240">
        <v>3</v>
      </c>
      <c r="G425" s="241">
        <v>3</v>
      </c>
      <c r="H425" s="254">
        <v>4</v>
      </c>
      <c r="I425" s="241">
        <v>3</v>
      </c>
      <c r="J425" s="252">
        <v>2</v>
      </c>
      <c r="K425" s="254">
        <v>4</v>
      </c>
      <c r="L425" s="241">
        <v>3</v>
      </c>
      <c r="M425" s="241">
        <v>3</v>
      </c>
      <c r="N425" s="254">
        <v>4</v>
      </c>
      <c r="O425" s="259">
        <v>7</v>
      </c>
      <c r="P425" s="241">
        <v>3</v>
      </c>
      <c r="Q425" s="259">
        <v>6</v>
      </c>
      <c r="R425" s="254">
        <v>5</v>
      </c>
      <c r="S425" s="259">
        <v>6</v>
      </c>
      <c r="T425" s="254">
        <v>4</v>
      </c>
      <c r="U425" s="241">
        <v>3</v>
      </c>
      <c r="V425" s="259">
        <v>6</v>
      </c>
      <c r="W425" s="255">
        <v>4</v>
      </c>
      <c r="X425" s="254">
        <v>4</v>
      </c>
      <c r="Y425" s="241">
        <v>3</v>
      </c>
      <c r="Z425" s="254">
        <v>4</v>
      </c>
      <c r="AA425" s="245"/>
      <c r="AB425" s="245"/>
      <c r="AC425" s="245"/>
      <c r="AD425" s="245"/>
      <c r="AE425" s="245"/>
      <c r="AF425" s="246"/>
      <c r="AG425" s="179">
        <v>84</v>
      </c>
      <c r="AH425" s="199">
        <v>167</v>
      </c>
    </row>
    <row r="426" spans="1:34" ht="15" customHeight="1" x14ac:dyDescent="0.25">
      <c r="A426" s="467"/>
      <c r="B426" s="490"/>
      <c r="C426" s="493"/>
      <c r="D426" s="50" t="s">
        <v>19</v>
      </c>
      <c r="E426" s="51" t="s">
        <v>36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179">
        <v>0</v>
      </c>
      <c r="AH426" s="199">
        <v>167</v>
      </c>
    </row>
    <row r="427" spans="1:34" ht="15.75" customHeight="1" x14ac:dyDescent="0.25">
      <c r="A427" s="467"/>
      <c r="B427" s="490"/>
      <c r="C427" s="493"/>
      <c r="D427" s="50" t="s">
        <v>19</v>
      </c>
      <c r="E427" s="51" t="s">
        <v>37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179">
        <v>0</v>
      </c>
      <c r="AH427" s="199">
        <v>167</v>
      </c>
    </row>
    <row r="428" spans="1:34" ht="15.75" customHeight="1" thickBot="1" x14ac:dyDescent="0.3">
      <c r="A428" s="468"/>
      <c r="B428" s="491"/>
      <c r="C428" s="494"/>
      <c r="D428" s="52" t="s">
        <v>19</v>
      </c>
      <c r="E428" s="53" t="s">
        <v>38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188">
        <v>0</v>
      </c>
      <c r="AH428" s="200">
        <v>167</v>
      </c>
    </row>
    <row r="429" spans="1:34" ht="15" customHeight="1" x14ac:dyDescent="0.25">
      <c r="A429" s="466" t="s">
        <v>48</v>
      </c>
      <c r="B429" s="489" t="s">
        <v>670</v>
      </c>
      <c r="C429" s="492" t="s">
        <v>438</v>
      </c>
      <c r="D429" s="48" t="s">
        <v>438</v>
      </c>
      <c r="E429" s="49" t="s">
        <v>34</v>
      </c>
      <c r="F429" s="264">
        <v>4</v>
      </c>
      <c r="G429" s="253">
        <v>4</v>
      </c>
      <c r="H429" s="257">
        <v>5</v>
      </c>
      <c r="I429" s="237">
        <v>3</v>
      </c>
      <c r="J429" s="237">
        <v>3</v>
      </c>
      <c r="K429" s="257">
        <v>6</v>
      </c>
      <c r="L429" s="253">
        <v>4</v>
      </c>
      <c r="M429" s="253">
        <v>4</v>
      </c>
      <c r="N429" s="257">
        <v>5</v>
      </c>
      <c r="O429" s="257">
        <v>6</v>
      </c>
      <c r="P429" s="253">
        <v>4</v>
      </c>
      <c r="Q429" s="257">
        <v>5</v>
      </c>
      <c r="R429" s="253">
        <v>5</v>
      </c>
      <c r="S429" s="257">
        <v>6</v>
      </c>
      <c r="T429" s="253">
        <v>4</v>
      </c>
      <c r="U429" s="257">
        <v>5</v>
      </c>
      <c r="V429" s="253">
        <v>5</v>
      </c>
      <c r="W429" s="265">
        <v>4</v>
      </c>
      <c r="X429" s="257">
        <v>5</v>
      </c>
      <c r="Y429" s="253">
        <v>4</v>
      </c>
      <c r="Z429" s="253">
        <v>4</v>
      </c>
      <c r="AA429" s="243"/>
      <c r="AB429" s="243"/>
      <c r="AC429" s="243"/>
      <c r="AD429" s="243"/>
      <c r="AE429" s="243"/>
      <c r="AF429" s="244"/>
      <c r="AG429" s="197">
        <v>95</v>
      </c>
      <c r="AH429" s="198">
        <v>95</v>
      </c>
    </row>
    <row r="430" spans="1:34" ht="15" customHeight="1" x14ac:dyDescent="0.25">
      <c r="A430" s="467"/>
      <c r="B430" s="490"/>
      <c r="C430" s="493"/>
      <c r="D430" s="50" t="s">
        <v>438</v>
      </c>
      <c r="E430" s="51" t="s">
        <v>35</v>
      </c>
      <c r="F430" s="240">
        <v>3</v>
      </c>
      <c r="G430" s="254">
        <v>4</v>
      </c>
      <c r="H430" s="254">
        <v>4</v>
      </c>
      <c r="I430" s="254">
        <v>4</v>
      </c>
      <c r="J430" s="254">
        <v>4</v>
      </c>
      <c r="K430" s="259">
        <v>5</v>
      </c>
      <c r="L430" s="259">
        <v>5</v>
      </c>
      <c r="M430" s="241">
        <v>3</v>
      </c>
      <c r="N430" s="254">
        <v>4</v>
      </c>
      <c r="O430" s="259">
        <v>6</v>
      </c>
      <c r="P430" s="254">
        <v>4</v>
      </c>
      <c r="Q430" s="259">
        <v>5</v>
      </c>
      <c r="R430" s="259">
        <v>6</v>
      </c>
      <c r="S430" s="254">
        <v>4</v>
      </c>
      <c r="T430" s="254">
        <v>4</v>
      </c>
      <c r="U430" s="254">
        <v>4</v>
      </c>
      <c r="V430" s="254">
        <v>5</v>
      </c>
      <c r="W430" s="255">
        <v>4</v>
      </c>
      <c r="X430" s="259">
        <v>5</v>
      </c>
      <c r="Y430" s="254">
        <v>4</v>
      </c>
      <c r="Z430" s="241">
        <v>3</v>
      </c>
      <c r="AA430" s="245"/>
      <c r="AB430" s="245"/>
      <c r="AC430" s="245"/>
      <c r="AD430" s="245"/>
      <c r="AE430" s="245"/>
      <c r="AF430" s="246"/>
      <c r="AG430" s="179">
        <v>90</v>
      </c>
      <c r="AH430" s="199">
        <v>185</v>
      </c>
    </row>
    <row r="431" spans="1:34" ht="15" customHeight="1" x14ac:dyDescent="0.25">
      <c r="A431" s="467"/>
      <c r="B431" s="490"/>
      <c r="C431" s="493"/>
      <c r="D431" s="50" t="s">
        <v>438</v>
      </c>
      <c r="E431" s="51" t="s">
        <v>36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179">
        <v>0</v>
      </c>
      <c r="AH431" s="199">
        <v>185</v>
      </c>
    </row>
    <row r="432" spans="1:34" ht="15.75" customHeight="1" x14ac:dyDescent="0.25">
      <c r="A432" s="467"/>
      <c r="B432" s="490"/>
      <c r="C432" s="493"/>
      <c r="D432" s="50" t="s">
        <v>438</v>
      </c>
      <c r="E432" s="51" t="s">
        <v>37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179">
        <v>0</v>
      </c>
      <c r="AH432" s="199">
        <v>185</v>
      </c>
    </row>
    <row r="433" spans="1:34" ht="15.75" customHeight="1" thickBot="1" x14ac:dyDescent="0.3">
      <c r="A433" s="468"/>
      <c r="B433" s="491"/>
      <c r="C433" s="494"/>
      <c r="D433" s="52" t="s">
        <v>438</v>
      </c>
      <c r="E433" s="53" t="s">
        <v>38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188">
        <v>0</v>
      </c>
      <c r="AH433" s="200">
        <v>185</v>
      </c>
    </row>
    <row r="434" spans="1:34" ht="15" customHeight="1" x14ac:dyDescent="0.25">
      <c r="A434" s="466" t="s">
        <v>49</v>
      </c>
      <c r="B434" s="489" t="s">
        <v>670</v>
      </c>
      <c r="C434" s="492" t="s">
        <v>527</v>
      </c>
      <c r="D434" s="48" t="s">
        <v>527</v>
      </c>
      <c r="E434" s="49" t="s">
        <v>34</v>
      </c>
      <c r="F434" s="239">
        <v>3</v>
      </c>
      <c r="G434" s="253">
        <v>4</v>
      </c>
      <c r="H434" s="237">
        <v>3</v>
      </c>
      <c r="I434" s="237">
        <v>3</v>
      </c>
      <c r="J434" s="237">
        <v>3</v>
      </c>
      <c r="K434" s="237">
        <v>3</v>
      </c>
      <c r="L434" s="237">
        <v>3</v>
      </c>
      <c r="M434" s="253">
        <v>4</v>
      </c>
      <c r="N434" s="237">
        <v>3</v>
      </c>
      <c r="O434" s="237">
        <v>4</v>
      </c>
      <c r="P434" s="237">
        <v>3</v>
      </c>
      <c r="Q434" s="253">
        <v>4</v>
      </c>
      <c r="R434" s="253">
        <v>5</v>
      </c>
      <c r="S434" s="253">
        <v>4</v>
      </c>
      <c r="T434" s="253">
        <v>4</v>
      </c>
      <c r="U434" s="257">
        <v>5</v>
      </c>
      <c r="V434" s="243"/>
      <c r="W434" s="265">
        <v>4</v>
      </c>
      <c r="X434" s="253">
        <v>4</v>
      </c>
      <c r="Y434" s="253">
        <v>4</v>
      </c>
      <c r="Z434" s="253">
        <v>4</v>
      </c>
      <c r="AA434" s="243"/>
      <c r="AB434" s="243"/>
      <c r="AC434" s="243"/>
      <c r="AD434" s="243"/>
      <c r="AE434" s="243"/>
      <c r="AF434" s="244"/>
      <c r="AG434" s="197">
        <v>74</v>
      </c>
      <c r="AH434" s="198">
        <v>74</v>
      </c>
    </row>
    <row r="435" spans="1:34" ht="15" customHeight="1" x14ac:dyDescent="0.25">
      <c r="A435" s="467"/>
      <c r="B435" s="490"/>
      <c r="C435" s="493"/>
      <c r="D435" s="50" t="s">
        <v>527</v>
      </c>
      <c r="E435" s="51" t="s">
        <v>35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179">
        <v>0</v>
      </c>
      <c r="AH435" s="199">
        <v>74</v>
      </c>
    </row>
    <row r="436" spans="1:34" ht="15" customHeight="1" x14ac:dyDescent="0.25">
      <c r="A436" s="467"/>
      <c r="B436" s="490"/>
      <c r="C436" s="493"/>
      <c r="D436" s="50" t="s">
        <v>527</v>
      </c>
      <c r="E436" s="51" t="s">
        <v>36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179">
        <v>0</v>
      </c>
      <c r="AH436" s="199">
        <v>74</v>
      </c>
    </row>
    <row r="437" spans="1:34" ht="15.75" customHeight="1" x14ac:dyDescent="0.25">
      <c r="A437" s="467"/>
      <c r="B437" s="490"/>
      <c r="C437" s="493"/>
      <c r="D437" s="50" t="s">
        <v>527</v>
      </c>
      <c r="E437" s="51" t="s">
        <v>37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179">
        <v>0</v>
      </c>
      <c r="AH437" s="199">
        <v>74</v>
      </c>
    </row>
    <row r="438" spans="1:34" ht="15.75" customHeight="1" thickBot="1" x14ac:dyDescent="0.3">
      <c r="A438" s="468"/>
      <c r="B438" s="491"/>
      <c r="C438" s="494"/>
      <c r="D438" s="52" t="s">
        <v>527</v>
      </c>
      <c r="E438" s="53" t="s">
        <v>38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188">
        <v>0</v>
      </c>
      <c r="AH438" s="200">
        <v>74</v>
      </c>
    </row>
    <row r="439" spans="1:34" ht="15" customHeight="1" x14ac:dyDescent="0.25">
      <c r="A439" s="466" t="s">
        <v>619</v>
      </c>
      <c r="B439" s="489" t="s">
        <v>670</v>
      </c>
      <c r="C439" s="492" t="s">
        <v>13</v>
      </c>
      <c r="D439" s="48" t="s">
        <v>13</v>
      </c>
      <c r="E439" s="49" t="s">
        <v>34</v>
      </c>
      <c r="F439" s="264">
        <v>4</v>
      </c>
      <c r="G439" s="253">
        <v>4</v>
      </c>
      <c r="H439" s="237">
        <v>3</v>
      </c>
      <c r="I439" s="237">
        <v>3</v>
      </c>
      <c r="J439" s="237">
        <v>3</v>
      </c>
      <c r="K439" s="237">
        <v>3</v>
      </c>
      <c r="L439" s="237">
        <v>3</v>
      </c>
      <c r="M439" s="253">
        <v>4</v>
      </c>
      <c r="N439" s="237">
        <v>3</v>
      </c>
      <c r="O439" s="237">
        <v>4</v>
      </c>
      <c r="P439" s="237">
        <v>3</v>
      </c>
      <c r="Q439" s="237">
        <v>3</v>
      </c>
      <c r="R439" s="253">
        <v>5</v>
      </c>
      <c r="S439" s="253">
        <v>4</v>
      </c>
      <c r="T439" s="262">
        <v>2</v>
      </c>
      <c r="U439" s="253">
        <v>4</v>
      </c>
      <c r="V439" s="237">
        <v>4</v>
      </c>
      <c r="W439" s="238">
        <v>3</v>
      </c>
      <c r="X439" s="237">
        <v>3</v>
      </c>
      <c r="Y439" s="262">
        <v>2</v>
      </c>
      <c r="Z439" s="237">
        <v>3</v>
      </c>
      <c r="AA439" s="243"/>
      <c r="AB439" s="243"/>
      <c r="AC439" s="243"/>
      <c r="AD439" s="243"/>
      <c r="AE439" s="243"/>
      <c r="AF439" s="244"/>
      <c r="AG439" s="197">
        <v>70</v>
      </c>
      <c r="AH439" s="198">
        <v>70</v>
      </c>
    </row>
    <row r="440" spans="1:34" ht="15" customHeight="1" x14ac:dyDescent="0.25">
      <c r="A440" s="467"/>
      <c r="B440" s="490"/>
      <c r="C440" s="493"/>
      <c r="D440" s="50" t="s">
        <v>13</v>
      </c>
      <c r="E440" s="51" t="s">
        <v>35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179">
        <v>0</v>
      </c>
      <c r="AH440" s="199">
        <v>70</v>
      </c>
    </row>
    <row r="441" spans="1:34" ht="15" customHeight="1" x14ac:dyDescent="0.25">
      <c r="A441" s="467"/>
      <c r="B441" s="490"/>
      <c r="C441" s="493"/>
      <c r="D441" s="50" t="s">
        <v>13</v>
      </c>
      <c r="E441" s="51" t="s">
        <v>36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179">
        <v>0</v>
      </c>
      <c r="AH441" s="199">
        <v>70</v>
      </c>
    </row>
    <row r="442" spans="1:34" ht="15.75" customHeight="1" x14ac:dyDescent="0.25">
      <c r="A442" s="467"/>
      <c r="B442" s="490"/>
      <c r="C442" s="493"/>
      <c r="D442" s="50" t="s">
        <v>13</v>
      </c>
      <c r="E442" s="51" t="s">
        <v>37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179">
        <v>0</v>
      </c>
      <c r="AH442" s="199">
        <v>70</v>
      </c>
    </row>
    <row r="443" spans="1:34" ht="15.75" customHeight="1" thickBot="1" x14ac:dyDescent="0.3">
      <c r="A443" s="468"/>
      <c r="B443" s="491"/>
      <c r="C443" s="494"/>
      <c r="D443" s="52" t="s">
        <v>13</v>
      </c>
      <c r="E443" s="53" t="s">
        <v>38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188">
        <v>0</v>
      </c>
      <c r="AH443" s="200">
        <v>70</v>
      </c>
    </row>
    <row r="444" spans="1:34" ht="15" customHeight="1" x14ac:dyDescent="0.25">
      <c r="A444" s="466" t="s">
        <v>620</v>
      </c>
      <c r="B444" s="489" t="s">
        <v>670</v>
      </c>
      <c r="C444" s="492" t="s">
        <v>671</v>
      </c>
      <c r="D444" s="48" t="s">
        <v>671</v>
      </c>
      <c r="E444" s="49" t="s">
        <v>34</v>
      </c>
      <c r="F444" s="239">
        <v>3</v>
      </c>
      <c r="G444" s="253">
        <v>4</v>
      </c>
      <c r="H444" s="253">
        <v>4</v>
      </c>
      <c r="I444" s="253">
        <v>4</v>
      </c>
      <c r="J444" s="237">
        <v>3</v>
      </c>
      <c r="K444" s="237">
        <v>3</v>
      </c>
      <c r="L444" s="257">
        <v>6</v>
      </c>
      <c r="M444" s="237">
        <v>3</v>
      </c>
      <c r="N444" s="257">
        <v>5</v>
      </c>
      <c r="O444" s="253">
        <v>5</v>
      </c>
      <c r="P444" s="253">
        <v>4</v>
      </c>
      <c r="Q444" s="253">
        <v>4</v>
      </c>
      <c r="R444" s="253">
        <v>5</v>
      </c>
      <c r="S444" s="253">
        <v>4</v>
      </c>
      <c r="T444" s="237">
        <v>3</v>
      </c>
      <c r="U444" s="253">
        <v>4</v>
      </c>
      <c r="V444" s="253">
        <v>5</v>
      </c>
      <c r="W444" s="258">
        <v>7</v>
      </c>
      <c r="X444" s="257">
        <v>5</v>
      </c>
      <c r="Y444" s="237">
        <v>3</v>
      </c>
      <c r="Z444" s="237">
        <v>3</v>
      </c>
      <c r="AA444" s="243"/>
      <c r="AB444" s="243"/>
      <c r="AC444" s="243"/>
      <c r="AD444" s="243"/>
      <c r="AE444" s="243"/>
      <c r="AF444" s="244"/>
      <c r="AG444" s="197">
        <v>87</v>
      </c>
      <c r="AH444" s="198">
        <v>87</v>
      </c>
    </row>
    <row r="445" spans="1:34" ht="15" customHeight="1" x14ac:dyDescent="0.25">
      <c r="A445" s="467"/>
      <c r="B445" s="490"/>
      <c r="C445" s="493"/>
      <c r="D445" s="50" t="s">
        <v>671</v>
      </c>
      <c r="E445" s="51" t="s">
        <v>35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179">
        <v>0</v>
      </c>
      <c r="AH445" s="199">
        <v>87</v>
      </c>
    </row>
    <row r="446" spans="1:34" ht="15" customHeight="1" x14ac:dyDescent="0.25">
      <c r="A446" s="467"/>
      <c r="B446" s="490"/>
      <c r="C446" s="493"/>
      <c r="D446" s="50" t="s">
        <v>671</v>
      </c>
      <c r="E446" s="51" t="s">
        <v>36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179">
        <v>0</v>
      </c>
      <c r="AH446" s="199">
        <v>87</v>
      </c>
    </row>
    <row r="447" spans="1:34" ht="15.75" customHeight="1" x14ac:dyDescent="0.25">
      <c r="A447" s="467"/>
      <c r="B447" s="490"/>
      <c r="C447" s="493"/>
      <c r="D447" s="50" t="s">
        <v>671</v>
      </c>
      <c r="E447" s="51" t="s">
        <v>37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179">
        <v>0</v>
      </c>
      <c r="AH447" s="199">
        <v>87</v>
      </c>
    </row>
    <row r="448" spans="1:34" ht="15.75" hidden="1" customHeight="1" thickBot="1" x14ac:dyDescent="0.3">
      <c r="A448" s="468"/>
      <c r="B448" s="491"/>
      <c r="C448" s="494"/>
      <c r="D448" s="52" t="s">
        <v>671</v>
      </c>
      <c r="E448" s="53" t="s">
        <v>38</v>
      </c>
      <c r="F448" s="248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50"/>
      <c r="X448" s="249"/>
      <c r="Y448" s="249"/>
      <c r="Z448" s="249"/>
      <c r="AA448" s="249"/>
      <c r="AB448" s="249"/>
      <c r="AC448" s="249"/>
      <c r="AD448" s="249"/>
      <c r="AE448" s="249"/>
      <c r="AF448" s="251"/>
      <c r="AG448" s="188">
        <v>0</v>
      </c>
      <c r="AH448" s="200">
        <v>87</v>
      </c>
    </row>
    <row r="449" spans="2:34" s="78" customFormat="1" hidden="1" x14ac:dyDescent="0.25"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82"/>
      <c r="AA449" s="283"/>
      <c r="AB449" s="283"/>
      <c r="AC449" s="283"/>
      <c r="AD449" s="283"/>
      <c r="AE449" s="283"/>
      <c r="AF449" s="284"/>
      <c r="AG449" s="280"/>
      <c r="AH449" s="281"/>
    </row>
    <row r="450" spans="2:34" s="78" customFormat="1" hidden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hidden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hidden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hidden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hidden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hidden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hidden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hidden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hidden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hidden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35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E179"/>
  <sheetViews>
    <sheetView workbookViewId="0">
      <pane ySplit="1" topLeftCell="A137" activePane="bottomLeft" state="frozen"/>
      <selection pane="bottomLeft" activeCell="B152" sqref="B152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6" width="4.28515625" customWidth="1"/>
    <col min="187" max="187" width="4.28515625" style="2" customWidth="1"/>
  </cols>
  <sheetData>
    <row r="1" spans="8:187" s="73" customFormat="1" ht="71.25" customHeight="1" x14ac:dyDescent="0.25">
      <c r="H1" s="314" t="s">
        <v>243</v>
      </c>
      <c r="I1" s="314" t="s">
        <v>244</v>
      </c>
      <c r="J1" s="313" t="s">
        <v>34</v>
      </c>
      <c r="K1" s="313" t="s">
        <v>35</v>
      </c>
      <c r="L1" s="313" t="s">
        <v>36</v>
      </c>
      <c r="M1" s="313" t="s">
        <v>37</v>
      </c>
      <c r="N1" s="313" t="s">
        <v>38</v>
      </c>
      <c r="O1" s="367" t="s">
        <v>470</v>
      </c>
      <c r="P1" s="313" t="s">
        <v>233</v>
      </c>
      <c r="Q1" s="367" t="s">
        <v>469</v>
      </c>
      <c r="R1" s="313" t="s">
        <v>234</v>
      </c>
      <c r="S1" s="367" t="s">
        <v>468</v>
      </c>
      <c r="T1" s="313" t="s">
        <v>235</v>
      </c>
      <c r="U1" s="314" t="s">
        <v>245</v>
      </c>
      <c r="V1" s="314" t="s">
        <v>246</v>
      </c>
      <c r="W1" s="314" t="s">
        <v>247</v>
      </c>
      <c r="X1" s="314" t="s">
        <v>248</v>
      </c>
      <c r="Y1" s="314" t="s">
        <v>249</v>
      </c>
      <c r="Z1" s="314" t="s">
        <v>250</v>
      </c>
      <c r="AA1" s="314" t="s">
        <v>251</v>
      </c>
      <c r="AB1" s="314" t="s">
        <v>252</v>
      </c>
      <c r="AC1" s="314" t="s">
        <v>327</v>
      </c>
      <c r="AD1" s="313" t="s">
        <v>236</v>
      </c>
      <c r="AE1" s="357" t="s">
        <v>334</v>
      </c>
      <c r="AF1" s="357" t="s">
        <v>335</v>
      </c>
      <c r="AG1" s="314" t="s">
        <v>118</v>
      </c>
      <c r="AH1" s="77" t="s">
        <v>773</v>
      </c>
      <c r="AI1" s="77" t="s">
        <v>774</v>
      </c>
      <c r="AJ1" s="77" t="s">
        <v>775</v>
      </c>
      <c r="AK1" s="77" t="s">
        <v>776</v>
      </c>
      <c r="AL1" s="77" t="s">
        <v>777</v>
      </c>
      <c r="AM1" s="77" t="s">
        <v>778</v>
      </c>
      <c r="AN1" s="77" t="s">
        <v>779</v>
      </c>
      <c r="AO1" s="77" t="s">
        <v>780</v>
      </c>
      <c r="AP1" s="77" t="s">
        <v>781</v>
      </c>
      <c r="AQ1" s="77" t="s">
        <v>782</v>
      </c>
      <c r="AR1" s="77" t="s">
        <v>783</v>
      </c>
      <c r="AS1" s="77" t="s">
        <v>784</v>
      </c>
      <c r="AT1" s="77" t="s">
        <v>785</v>
      </c>
      <c r="AU1" s="77" t="s">
        <v>786</v>
      </c>
      <c r="AV1" s="77" t="s">
        <v>787</v>
      </c>
      <c r="AW1" s="77" t="s">
        <v>788</v>
      </c>
      <c r="AX1" s="77" t="s">
        <v>789</v>
      </c>
      <c r="AY1" s="77" t="s">
        <v>790</v>
      </c>
      <c r="AZ1" s="77" t="s">
        <v>791</v>
      </c>
      <c r="BA1" s="77" t="s">
        <v>792</v>
      </c>
      <c r="BB1" s="77" t="s">
        <v>793</v>
      </c>
      <c r="BC1" s="77" t="s">
        <v>794</v>
      </c>
      <c r="BD1" s="77" t="s">
        <v>795</v>
      </c>
      <c r="BE1" s="77" t="s">
        <v>796</v>
      </c>
      <c r="BF1" s="77" t="s">
        <v>797</v>
      </c>
      <c r="BG1" s="77" t="s">
        <v>798</v>
      </c>
      <c r="BH1" s="77" t="s">
        <v>799</v>
      </c>
      <c r="BI1" s="77" t="s">
        <v>800</v>
      </c>
      <c r="BJ1" s="77" t="s">
        <v>801</v>
      </c>
      <c r="BK1" s="77" t="s">
        <v>802</v>
      </c>
      <c r="BL1" s="77" t="s">
        <v>803</v>
      </c>
      <c r="BM1" s="77" t="s">
        <v>804</v>
      </c>
      <c r="BN1" s="77" t="s">
        <v>805</v>
      </c>
      <c r="BO1" s="77" t="s">
        <v>806</v>
      </c>
      <c r="BP1" s="77" t="s">
        <v>807</v>
      </c>
      <c r="BQ1" s="77" t="s">
        <v>808</v>
      </c>
      <c r="BR1" s="77" t="s">
        <v>809</v>
      </c>
      <c r="BS1" s="77" t="s">
        <v>810</v>
      </c>
      <c r="BT1" s="77" t="s">
        <v>811</v>
      </c>
      <c r="BU1" s="77" t="s">
        <v>812</v>
      </c>
      <c r="BV1" s="77" t="s">
        <v>813</v>
      </c>
      <c r="BW1" s="77" t="s">
        <v>814</v>
      </c>
      <c r="BX1" s="77" t="s">
        <v>815</v>
      </c>
      <c r="BY1" s="77" t="s">
        <v>816</v>
      </c>
      <c r="BZ1" s="77" t="s">
        <v>817</v>
      </c>
      <c r="CA1" s="77" t="s">
        <v>818</v>
      </c>
      <c r="CB1" s="77" t="s">
        <v>819</v>
      </c>
      <c r="CC1" s="77" t="s">
        <v>820</v>
      </c>
      <c r="CD1" s="77" t="s">
        <v>821</v>
      </c>
      <c r="CE1" s="77" t="s">
        <v>822</v>
      </c>
      <c r="CF1" s="77" t="s">
        <v>823</v>
      </c>
      <c r="CG1" s="77" t="s">
        <v>824</v>
      </c>
      <c r="CH1" s="77" t="s">
        <v>825</v>
      </c>
      <c r="CI1" s="77" t="s">
        <v>826</v>
      </c>
      <c r="CJ1" s="77" t="s">
        <v>827</v>
      </c>
      <c r="CK1" s="77" t="s">
        <v>828</v>
      </c>
      <c r="CL1" s="77" t="s">
        <v>829</v>
      </c>
      <c r="CM1" s="77" t="s">
        <v>830</v>
      </c>
      <c r="CN1" s="77" t="s">
        <v>831</v>
      </c>
      <c r="CO1" s="77" t="s">
        <v>832</v>
      </c>
      <c r="CP1" s="77" t="s">
        <v>833</v>
      </c>
      <c r="CQ1" s="77" t="s">
        <v>834</v>
      </c>
      <c r="CR1" s="77" t="s">
        <v>835</v>
      </c>
      <c r="CS1" s="77" t="s">
        <v>836</v>
      </c>
      <c r="CT1" s="77" t="s">
        <v>837</v>
      </c>
      <c r="CU1" s="77" t="s">
        <v>838</v>
      </c>
      <c r="CV1" s="77" t="s">
        <v>839</v>
      </c>
      <c r="CW1" s="77" t="s">
        <v>840</v>
      </c>
      <c r="CX1" s="77" t="s">
        <v>841</v>
      </c>
      <c r="CY1" s="77" t="s">
        <v>842</v>
      </c>
      <c r="CZ1" s="77" t="s">
        <v>843</v>
      </c>
      <c r="DA1" s="77" t="s">
        <v>844</v>
      </c>
      <c r="DB1" s="77" t="s">
        <v>845</v>
      </c>
      <c r="DC1" s="77" t="s">
        <v>846</v>
      </c>
      <c r="DD1" s="77" t="s">
        <v>847</v>
      </c>
      <c r="DE1" s="77" t="s">
        <v>848</v>
      </c>
      <c r="DF1" s="77" t="s">
        <v>849</v>
      </c>
      <c r="DG1" s="77" t="s">
        <v>850</v>
      </c>
      <c r="DH1" s="77" t="s">
        <v>851</v>
      </c>
      <c r="DI1" s="77" t="s">
        <v>852</v>
      </c>
      <c r="DJ1" s="77" t="s">
        <v>853</v>
      </c>
      <c r="DK1" s="35" t="s">
        <v>68</v>
      </c>
      <c r="DN1" s="88" t="s">
        <v>854</v>
      </c>
      <c r="DO1" s="88" t="s">
        <v>855</v>
      </c>
      <c r="DP1" s="88" t="s">
        <v>856</v>
      </c>
      <c r="DQ1" s="88" t="s">
        <v>857</v>
      </c>
      <c r="DR1" s="88" t="s">
        <v>858</v>
      </c>
      <c r="DS1" s="88" t="s">
        <v>859</v>
      </c>
      <c r="DT1" s="88" t="s">
        <v>860</v>
      </c>
      <c r="DU1" s="88" t="s">
        <v>861</v>
      </c>
      <c r="DV1" s="88" t="s">
        <v>862</v>
      </c>
      <c r="DW1" s="88" t="s">
        <v>863</v>
      </c>
      <c r="DX1" s="88" t="s">
        <v>864</v>
      </c>
      <c r="DY1" s="88" t="s">
        <v>865</v>
      </c>
      <c r="DZ1" s="88" t="s">
        <v>866</v>
      </c>
      <c r="EA1" s="88" t="s">
        <v>867</v>
      </c>
      <c r="EB1" s="88" t="s">
        <v>868</v>
      </c>
      <c r="EC1" s="88" t="s">
        <v>869</v>
      </c>
      <c r="ED1" s="88" t="s">
        <v>870</v>
      </c>
      <c r="EE1" s="88" t="s">
        <v>871</v>
      </c>
      <c r="EF1" s="88" t="s">
        <v>872</v>
      </c>
      <c r="EG1" s="88" t="s">
        <v>873</v>
      </c>
      <c r="EH1" s="88" t="s">
        <v>874</v>
      </c>
      <c r="EI1" s="88" t="s">
        <v>875</v>
      </c>
      <c r="EJ1" s="88" t="s">
        <v>876</v>
      </c>
      <c r="EK1" s="88" t="s">
        <v>877</v>
      </c>
      <c r="EL1" s="88" t="s">
        <v>878</v>
      </c>
      <c r="EM1" s="88" t="s">
        <v>879</v>
      </c>
      <c r="EN1" s="88" t="s">
        <v>880</v>
      </c>
      <c r="EO1" s="88" t="s">
        <v>881</v>
      </c>
      <c r="EP1" s="88" t="s">
        <v>882</v>
      </c>
      <c r="EQ1" s="88" t="s">
        <v>883</v>
      </c>
      <c r="ER1" s="88" t="s">
        <v>884</v>
      </c>
      <c r="ES1" s="88" t="s">
        <v>885</v>
      </c>
      <c r="ET1" s="88" t="s">
        <v>886</v>
      </c>
      <c r="EU1" s="88" t="s">
        <v>887</v>
      </c>
      <c r="EV1" s="88" t="s">
        <v>888</v>
      </c>
      <c r="EW1" s="88" t="s">
        <v>889</v>
      </c>
      <c r="EX1" s="88" t="s">
        <v>890</v>
      </c>
      <c r="EY1" s="88" t="s">
        <v>891</v>
      </c>
      <c r="EZ1" s="88" t="s">
        <v>892</v>
      </c>
      <c r="FA1" s="88" t="s">
        <v>893</v>
      </c>
      <c r="FB1" s="88" t="s">
        <v>894</v>
      </c>
      <c r="FC1" s="88" t="s">
        <v>895</v>
      </c>
      <c r="FD1" s="88" t="s">
        <v>896</v>
      </c>
      <c r="FE1" s="88" t="s">
        <v>897</v>
      </c>
      <c r="FF1" s="88" t="s">
        <v>898</v>
      </c>
      <c r="FG1" s="88" t="s">
        <v>899</v>
      </c>
      <c r="FH1" s="88" t="s">
        <v>900</v>
      </c>
      <c r="FI1" s="88" t="s">
        <v>901</v>
      </c>
      <c r="FJ1" s="88" t="s">
        <v>902</v>
      </c>
      <c r="FK1" s="88" t="s">
        <v>903</v>
      </c>
      <c r="FL1" s="88" t="s">
        <v>904</v>
      </c>
      <c r="FM1" s="88" t="s">
        <v>905</v>
      </c>
      <c r="FN1" s="88" t="s">
        <v>906</v>
      </c>
      <c r="FO1" s="88" t="s">
        <v>907</v>
      </c>
      <c r="FP1" s="88" t="s">
        <v>908</v>
      </c>
      <c r="FQ1" s="88" t="s">
        <v>909</v>
      </c>
      <c r="FR1" s="88" t="s">
        <v>910</v>
      </c>
      <c r="FS1" s="88" t="s">
        <v>911</v>
      </c>
      <c r="FT1" s="88" t="s">
        <v>912</v>
      </c>
      <c r="FU1" s="88" t="s">
        <v>913</v>
      </c>
      <c r="FV1" s="88" t="s">
        <v>914</v>
      </c>
      <c r="FW1" s="88" t="s">
        <v>915</v>
      </c>
      <c r="FX1" s="88" t="s">
        <v>916</v>
      </c>
      <c r="FY1" s="88" t="s">
        <v>917</v>
      </c>
      <c r="FZ1" s="88" t="s">
        <v>918</v>
      </c>
      <c r="GA1" s="88" t="s">
        <v>919</v>
      </c>
      <c r="GB1" s="88" t="s">
        <v>920</v>
      </c>
      <c r="GC1" s="88" t="s">
        <v>921</v>
      </c>
      <c r="GD1" s="88" t="s">
        <v>922</v>
      </c>
      <c r="GE1" s="88" t="s">
        <v>923</v>
      </c>
    </row>
    <row r="2" spans="8:187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3</v>
      </c>
      <c r="CM2" s="75">
        <v>3</v>
      </c>
      <c r="CN2" s="75">
        <v>3</v>
      </c>
      <c r="CO2" s="75">
        <v>3</v>
      </c>
      <c r="CP2" s="75">
        <v>3</v>
      </c>
      <c r="CQ2" s="75">
        <v>3</v>
      </c>
      <c r="CR2" s="75">
        <v>3</v>
      </c>
      <c r="CS2" s="75">
        <v>4</v>
      </c>
      <c r="CT2" s="75">
        <v>3</v>
      </c>
      <c r="CU2" s="75">
        <v>3</v>
      </c>
      <c r="CV2" s="75">
        <v>4</v>
      </c>
      <c r="CW2" s="75">
        <v>3</v>
      </c>
      <c r="CX2" s="75">
        <v>3</v>
      </c>
      <c r="CY2" s="75">
        <v>3</v>
      </c>
      <c r="CZ2" s="75">
        <v>4</v>
      </c>
      <c r="DA2" s="75">
        <v>3</v>
      </c>
      <c r="DB2" s="75">
        <v>3</v>
      </c>
      <c r="DC2" s="75">
        <v>3</v>
      </c>
      <c r="DD2" s="75">
        <v>3</v>
      </c>
      <c r="DE2" s="75" t="s">
        <v>58</v>
      </c>
      <c r="DF2" s="75" t="s">
        <v>58</v>
      </c>
      <c r="DG2" s="75" t="s">
        <v>58</v>
      </c>
      <c r="DH2" s="75" t="s">
        <v>58</v>
      </c>
      <c r="DI2" s="75" t="s">
        <v>58</v>
      </c>
      <c r="DJ2" s="75" t="s">
        <v>58</v>
      </c>
      <c r="DK2" s="35" t="s">
        <v>28</v>
      </c>
      <c r="DN2" s="89">
        <v>3</v>
      </c>
      <c r="DO2" s="89">
        <v>3</v>
      </c>
      <c r="DP2" s="89">
        <v>3</v>
      </c>
      <c r="DQ2" s="89">
        <v>3</v>
      </c>
      <c r="DR2" s="89">
        <v>3</v>
      </c>
      <c r="DS2" s="89">
        <v>3</v>
      </c>
      <c r="DT2" s="89">
        <v>3</v>
      </c>
      <c r="DU2" s="89">
        <v>3</v>
      </c>
      <c r="DV2" s="89">
        <v>3</v>
      </c>
      <c r="DW2" s="89">
        <v>4</v>
      </c>
      <c r="DX2" s="89">
        <v>3</v>
      </c>
      <c r="DY2" s="89">
        <v>3</v>
      </c>
      <c r="DZ2" s="89">
        <v>4</v>
      </c>
      <c r="EA2" s="89">
        <v>3</v>
      </c>
      <c r="EB2" s="89">
        <v>3</v>
      </c>
      <c r="EC2" s="89">
        <v>3</v>
      </c>
      <c r="ED2" s="89">
        <v>4</v>
      </c>
      <c r="EE2" s="89">
        <v>3</v>
      </c>
      <c r="EF2" s="89">
        <v>3</v>
      </c>
      <c r="EG2" s="89">
        <v>3</v>
      </c>
      <c r="EH2" s="89">
        <v>3</v>
      </c>
      <c r="EI2" s="89">
        <v>3</v>
      </c>
      <c r="EJ2" s="89">
        <v>3</v>
      </c>
      <c r="EK2" s="89">
        <v>3</v>
      </c>
      <c r="EL2" s="89">
        <v>3</v>
      </c>
      <c r="EM2" s="89">
        <v>3</v>
      </c>
      <c r="EN2" s="89">
        <v>3</v>
      </c>
      <c r="EO2" s="89">
        <v>3</v>
      </c>
      <c r="EP2" s="89">
        <v>3</v>
      </c>
      <c r="EQ2" s="89">
        <v>3</v>
      </c>
      <c r="ER2" s="89">
        <v>4</v>
      </c>
      <c r="ES2" s="89">
        <v>3</v>
      </c>
      <c r="ET2" s="89">
        <v>3</v>
      </c>
      <c r="EU2" s="89">
        <v>4</v>
      </c>
      <c r="EV2" s="89">
        <v>3</v>
      </c>
      <c r="EW2" s="89">
        <v>3</v>
      </c>
      <c r="EX2" s="89">
        <v>3</v>
      </c>
      <c r="EY2" s="89">
        <v>4</v>
      </c>
      <c r="EZ2" s="89">
        <v>3</v>
      </c>
      <c r="FA2" s="89">
        <v>3</v>
      </c>
      <c r="FB2" s="89">
        <v>3</v>
      </c>
      <c r="FC2" s="89">
        <v>3</v>
      </c>
      <c r="FD2" s="89">
        <v>3</v>
      </c>
      <c r="FE2" s="89">
        <v>3</v>
      </c>
      <c r="FF2" s="89">
        <v>3</v>
      </c>
      <c r="FG2" s="89">
        <v>3</v>
      </c>
      <c r="FH2" s="89">
        <v>3</v>
      </c>
      <c r="FI2" s="89">
        <v>3</v>
      </c>
      <c r="FJ2" s="89">
        <v>3</v>
      </c>
      <c r="FK2" s="89">
        <v>3</v>
      </c>
      <c r="FL2" s="89">
        <v>3</v>
      </c>
      <c r="FM2" s="89">
        <v>4</v>
      </c>
      <c r="FN2" s="89">
        <v>3</v>
      </c>
      <c r="FO2" s="89">
        <v>3</v>
      </c>
      <c r="FP2" s="89">
        <v>3</v>
      </c>
      <c r="FQ2" s="89">
        <v>4</v>
      </c>
      <c r="FR2" s="89">
        <v>3</v>
      </c>
      <c r="FS2" s="89">
        <v>3</v>
      </c>
      <c r="FT2" s="89">
        <v>3</v>
      </c>
      <c r="FU2" s="89">
        <v>3</v>
      </c>
      <c r="FV2" s="89">
        <v>3</v>
      </c>
      <c r="FW2" s="89">
        <v>3</v>
      </c>
      <c r="FX2" s="89">
        <v>3</v>
      </c>
      <c r="FY2" s="89">
        <v>3</v>
      </c>
      <c r="FZ2" s="89">
        <v>3</v>
      </c>
      <c r="GA2" s="89">
        <v>4</v>
      </c>
      <c r="GB2" s="89">
        <v>3</v>
      </c>
      <c r="GC2" s="89">
        <v>4</v>
      </c>
      <c r="GD2" s="89">
        <v>3</v>
      </c>
      <c r="GE2" s="89">
        <v>3</v>
      </c>
    </row>
    <row r="3" spans="8:187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467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0</v>
      </c>
      <c r="EQ3" s="89">
        <v>0</v>
      </c>
      <c r="ER3" s="89">
        <v>0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1</v>
      </c>
      <c r="EZ3" s="89">
        <v>1</v>
      </c>
      <c r="FA3" s="89">
        <v>1</v>
      </c>
      <c r="FB3" s="89">
        <v>1</v>
      </c>
      <c r="FC3" s="89">
        <v>1</v>
      </c>
      <c r="FD3" s="89">
        <v>1</v>
      </c>
      <c r="FE3" s="89">
        <v>1</v>
      </c>
      <c r="FF3" s="89">
        <v>0</v>
      </c>
      <c r="FG3" s="89">
        <v>1</v>
      </c>
      <c r="FH3" s="89">
        <v>0</v>
      </c>
      <c r="FI3" s="89">
        <v>0</v>
      </c>
      <c r="FJ3" s="89">
        <v>0</v>
      </c>
      <c r="FK3" s="89">
        <v>0</v>
      </c>
      <c r="FL3" s="89">
        <v>1</v>
      </c>
      <c r="FM3" s="89">
        <v>1</v>
      </c>
      <c r="FN3" s="89">
        <v>0</v>
      </c>
      <c r="FO3" s="89">
        <v>0</v>
      </c>
      <c r="FP3" s="89">
        <v>0</v>
      </c>
      <c r="FQ3" s="89">
        <v>0</v>
      </c>
      <c r="FR3" s="89">
        <v>0</v>
      </c>
      <c r="FS3" s="89">
        <v>0</v>
      </c>
      <c r="FT3" s="89">
        <v>0</v>
      </c>
      <c r="FU3" s="89">
        <v>1</v>
      </c>
      <c r="FV3" s="89">
        <v>0</v>
      </c>
      <c r="FW3" s="89">
        <v>0</v>
      </c>
      <c r="FX3" s="89">
        <v>0</v>
      </c>
      <c r="FY3" s="89">
        <v>0</v>
      </c>
      <c r="FZ3" s="89">
        <v>0</v>
      </c>
      <c r="GA3" s="89">
        <v>0</v>
      </c>
      <c r="GB3" s="89">
        <v>0</v>
      </c>
      <c r="GC3" s="89">
        <v>0</v>
      </c>
      <c r="GD3" s="89">
        <v>1</v>
      </c>
      <c r="GE3" s="89">
        <v>0</v>
      </c>
    </row>
    <row r="4" spans="8:187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140</v>
      </c>
      <c r="CK4" s="75">
        <v>153</v>
      </c>
      <c r="CL4" s="75">
        <v>122</v>
      </c>
      <c r="CM4" s="75">
        <v>146</v>
      </c>
      <c r="CN4" s="75">
        <v>125</v>
      </c>
      <c r="CO4" s="75">
        <v>74</v>
      </c>
      <c r="CP4" s="75">
        <v>113</v>
      </c>
      <c r="CQ4" s="75">
        <v>101</v>
      </c>
      <c r="CR4" s="75">
        <v>92</v>
      </c>
      <c r="CS4" s="75">
        <v>66</v>
      </c>
      <c r="CT4" s="75">
        <v>103</v>
      </c>
      <c r="CU4" s="75">
        <v>71</v>
      </c>
      <c r="CV4" s="75">
        <v>96</v>
      </c>
      <c r="CW4" s="75">
        <v>81</v>
      </c>
      <c r="CX4" s="75">
        <v>74</v>
      </c>
      <c r="CY4" s="75">
        <v>90</v>
      </c>
      <c r="CZ4" s="75">
        <v>91</v>
      </c>
      <c r="DA4" s="75">
        <v>73</v>
      </c>
      <c r="DB4" s="75">
        <v>79</v>
      </c>
      <c r="DC4" s="75">
        <v>109</v>
      </c>
      <c r="DD4" s="75">
        <v>31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62</v>
      </c>
      <c r="DN4" s="89">
        <v>43</v>
      </c>
      <c r="DO4" s="89">
        <v>43</v>
      </c>
      <c r="DP4" s="89">
        <v>50</v>
      </c>
      <c r="DQ4" s="89">
        <v>43</v>
      </c>
      <c r="DR4" s="89">
        <v>50</v>
      </c>
      <c r="DS4" s="89">
        <v>28</v>
      </c>
      <c r="DT4" s="89">
        <v>39</v>
      </c>
      <c r="DU4" s="89">
        <v>38</v>
      </c>
      <c r="DV4" s="89">
        <v>36</v>
      </c>
      <c r="DW4" s="89">
        <v>27</v>
      </c>
      <c r="DX4" s="89">
        <v>41</v>
      </c>
      <c r="DY4" s="89">
        <v>20</v>
      </c>
      <c r="DZ4" s="89">
        <v>25</v>
      </c>
      <c r="EA4" s="89">
        <v>24</v>
      </c>
      <c r="EB4" s="89">
        <v>24</v>
      </c>
      <c r="EC4" s="89">
        <v>34</v>
      </c>
      <c r="ED4" s="89">
        <v>31</v>
      </c>
      <c r="EE4" s="89">
        <v>27</v>
      </c>
      <c r="EF4" s="89">
        <v>26</v>
      </c>
      <c r="EG4" s="89">
        <v>35</v>
      </c>
      <c r="EH4" s="89">
        <v>9</v>
      </c>
      <c r="EI4" s="89">
        <v>41</v>
      </c>
      <c r="EJ4" s="89">
        <v>48</v>
      </c>
      <c r="EK4" s="89">
        <v>41</v>
      </c>
      <c r="EL4" s="89">
        <v>40</v>
      </c>
      <c r="EM4" s="89">
        <v>39</v>
      </c>
      <c r="EN4" s="89">
        <v>23</v>
      </c>
      <c r="EO4" s="89">
        <v>34</v>
      </c>
      <c r="EP4" s="89">
        <v>42</v>
      </c>
      <c r="EQ4" s="89">
        <v>34</v>
      </c>
      <c r="ER4" s="89">
        <v>25</v>
      </c>
      <c r="ES4" s="89">
        <v>33</v>
      </c>
      <c r="ET4" s="89">
        <v>16</v>
      </c>
      <c r="EU4" s="89">
        <v>24</v>
      </c>
      <c r="EV4" s="89">
        <v>30</v>
      </c>
      <c r="EW4" s="89">
        <v>26</v>
      </c>
      <c r="EX4" s="89">
        <v>28</v>
      </c>
      <c r="EY4" s="89">
        <v>29</v>
      </c>
      <c r="EZ4" s="89">
        <v>23</v>
      </c>
      <c r="FA4" s="89">
        <v>26</v>
      </c>
      <c r="FB4" s="89">
        <v>38</v>
      </c>
      <c r="FC4" s="89">
        <v>8</v>
      </c>
      <c r="FD4" s="89">
        <v>36</v>
      </c>
      <c r="FE4" s="89">
        <v>36</v>
      </c>
      <c r="FF4" s="89">
        <v>31</v>
      </c>
      <c r="FG4" s="89">
        <v>36</v>
      </c>
      <c r="FH4" s="89">
        <v>36</v>
      </c>
      <c r="FI4" s="89">
        <v>23</v>
      </c>
      <c r="FJ4" s="89">
        <v>40</v>
      </c>
      <c r="FK4" s="89">
        <v>29</v>
      </c>
      <c r="FL4" s="89">
        <v>22</v>
      </c>
      <c r="FM4" s="89">
        <v>28</v>
      </c>
      <c r="FN4" s="89">
        <v>27</v>
      </c>
      <c r="FO4" s="89">
        <v>24</v>
      </c>
      <c r="FP4" s="89">
        <v>28</v>
      </c>
      <c r="FQ4" s="89">
        <v>31</v>
      </c>
      <c r="FR4" s="89">
        <v>23</v>
      </c>
      <c r="FS4" s="89">
        <v>27</v>
      </c>
      <c r="FT4" s="89">
        <v>36</v>
      </c>
      <c r="FU4" s="89">
        <v>7</v>
      </c>
      <c r="FV4" s="89">
        <v>20</v>
      </c>
      <c r="FW4" s="89">
        <v>26</v>
      </c>
      <c r="FX4" s="89">
        <v>27</v>
      </c>
      <c r="FY4" s="89">
        <v>21</v>
      </c>
      <c r="FZ4" s="89">
        <v>22</v>
      </c>
      <c r="GA4" s="89">
        <v>14</v>
      </c>
      <c r="GB4" s="89">
        <v>13</v>
      </c>
      <c r="GC4" s="89">
        <v>19</v>
      </c>
      <c r="GD4" s="89">
        <v>7</v>
      </c>
      <c r="GE4" s="89">
        <v>0</v>
      </c>
    </row>
    <row r="5" spans="8:187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237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>
        <v>0</v>
      </c>
      <c r="GA5" s="89">
        <v>0</v>
      </c>
      <c r="GB5" s="89">
        <v>0</v>
      </c>
      <c r="GC5" s="89">
        <v>0</v>
      </c>
      <c r="GD5" s="89">
        <v>0</v>
      </c>
      <c r="GE5" s="89">
        <v>0</v>
      </c>
    </row>
    <row r="6" spans="8:187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238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  <c r="GE6" s="89">
        <v>0</v>
      </c>
    </row>
    <row r="7" spans="8:187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1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239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1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  <c r="GE7" s="89">
        <v>0</v>
      </c>
    </row>
    <row r="8" spans="8:187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20</v>
      </c>
      <c r="CK8" s="75">
        <v>10</v>
      </c>
      <c r="CL8" s="75">
        <v>31</v>
      </c>
      <c r="CM8" s="75">
        <v>23</v>
      </c>
      <c r="CN8" s="75">
        <v>49</v>
      </c>
      <c r="CO8" s="75">
        <v>15</v>
      </c>
      <c r="CP8" s="75">
        <v>11</v>
      </c>
      <c r="CQ8" s="75">
        <v>12</v>
      </c>
      <c r="CR8" s="75">
        <v>17</v>
      </c>
      <c r="CS8" s="75">
        <v>23</v>
      </c>
      <c r="CT8" s="75">
        <v>7</v>
      </c>
      <c r="CU8" s="75">
        <v>4</v>
      </c>
      <c r="CV8" s="75">
        <v>7</v>
      </c>
      <c r="CW8" s="75">
        <v>4</v>
      </c>
      <c r="CX8" s="75">
        <v>9</v>
      </c>
      <c r="CY8" s="75">
        <v>9</v>
      </c>
      <c r="CZ8" s="75">
        <v>21</v>
      </c>
      <c r="DA8" s="75">
        <v>10</v>
      </c>
      <c r="DB8" s="75">
        <v>8</v>
      </c>
      <c r="DC8" s="75">
        <v>10</v>
      </c>
      <c r="DD8" s="75">
        <v>94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63</v>
      </c>
      <c r="DN8" s="89">
        <v>8</v>
      </c>
      <c r="DO8" s="89">
        <v>4</v>
      </c>
      <c r="DP8" s="89">
        <v>6</v>
      </c>
      <c r="DQ8" s="89">
        <v>6</v>
      </c>
      <c r="DR8" s="89">
        <v>13</v>
      </c>
      <c r="DS8" s="89">
        <v>7</v>
      </c>
      <c r="DT8" s="89">
        <v>3</v>
      </c>
      <c r="DU8" s="89">
        <v>3</v>
      </c>
      <c r="DV8" s="89">
        <v>3</v>
      </c>
      <c r="DW8" s="89">
        <v>8</v>
      </c>
      <c r="DX8" s="89">
        <v>4</v>
      </c>
      <c r="DY8" s="89">
        <v>1</v>
      </c>
      <c r="DZ8" s="89">
        <v>3</v>
      </c>
      <c r="EA8" s="89">
        <v>0</v>
      </c>
      <c r="EB8" s="89">
        <v>4</v>
      </c>
      <c r="EC8" s="89">
        <v>2</v>
      </c>
      <c r="ED8" s="89">
        <v>7</v>
      </c>
      <c r="EE8" s="89">
        <v>3</v>
      </c>
      <c r="EF8" s="89">
        <v>1</v>
      </c>
      <c r="EG8" s="89">
        <v>3</v>
      </c>
      <c r="EH8" s="89">
        <v>27</v>
      </c>
      <c r="EI8" s="89">
        <v>5</v>
      </c>
      <c r="EJ8" s="89">
        <v>1</v>
      </c>
      <c r="EK8" s="89">
        <v>12</v>
      </c>
      <c r="EL8" s="89">
        <v>8</v>
      </c>
      <c r="EM8" s="89">
        <v>18</v>
      </c>
      <c r="EN8" s="89">
        <v>3</v>
      </c>
      <c r="EO8" s="89">
        <v>4</v>
      </c>
      <c r="EP8" s="89">
        <v>4</v>
      </c>
      <c r="EQ8" s="89">
        <v>11</v>
      </c>
      <c r="ER8" s="89">
        <v>9</v>
      </c>
      <c r="ES8" s="89">
        <v>0</v>
      </c>
      <c r="ET8" s="89">
        <v>1</v>
      </c>
      <c r="EU8" s="89">
        <v>1</v>
      </c>
      <c r="EV8" s="89">
        <v>1</v>
      </c>
      <c r="EW8" s="89">
        <v>1</v>
      </c>
      <c r="EX8" s="89">
        <v>3</v>
      </c>
      <c r="EY8" s="89">
        <v>7</v>
      </c>
      <c r="EZ8" s="89">
        <v>2</v>
      </c>
      <c r="FA8" s="89">
        <v>2</v>
      </c>
      <c r="FB8" s="89">
        <v>3</v>
      </c>
      <c r="FC8" s="89">
        <v>27</v>
      </c>
      <c r="FD8" s="89">
        <v>2</v>
      </c>
      <c r="FE8" s="89">
        <v>4</v>
      </c>
      <c r="FF8" s="89">
        <v>13</v>
      </c>
      <c r="FG8" s="89">
        <v>6</v>
      </c>
      <c r="FH8" s="89">
        <v>18</v>
      </c>
      <c r="FI8" s="89">
        <v>5</v>
      </c>
      <c r="FJ8" s="89">
        <v>4</v>
      </c>
      <c r="FK8" s="89">
        <v>3</v>
      </c>
      <c r="FL8" s="89">
        <v>1</v>
      </c>
      <c r="FM8" s="89">
        <v>1</v>
      </c>
      <c r="FN8" s="89">
        <v>3</v>
      </c>
      <c r="FO8" s="89">
        <v>4</v>
      </c>
      <c r="FP8" s="89">
        <v>4</v>
      </c>
      <c r="FQ8" s="89">
        <v>7</v>
      </c>
      <c r="FR8" s="89">
        <v>5</v>
      </c>
      <c r="FS8" s="89">
        <v>5</v>
      </c>
      <c r="FT8" s="89">
        <v>4</v>
      </c>
      <c r="FU8" s="89">
        <v>23</v>
      </c>
      <c r="FV8" s="89">
        <v>5</v>
      </c>
      <c r="FW8" s="89">
        <v>1</v>
      </c>
      <c r="FX8" s="89">
        <v>3</v>
      </c>
      <c r="FY8" s="89">
        <v>5</v>
      </c>
      <c r="FZ8" s="89">
        <v>3</v>
      </c>
      <c r="GA8" s="89">
        <v>6</v>
      </c>
      <c r="GB8" s="89">
        <v>1</v>
      </c>
      <c r="GC8" s="89">
        <v>2</v>
      </c>
      <c r="GD8" s="89">
        <v>15</v>
      </c>
      <c r="GE8" s="89">
        <v>2</v>
      </c>
    </row>
    <row r="9" spans="8:187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1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64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1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  <c r="GE9" s="89">
        <v>0</v>
      </c>
    </row>
    <row r="10" spans="8:187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59</v>
      </c>
      <c r="CK10" s="75">
        <v>53</v>
      </c>
      <c r="CL10" s="75">
        <v>30</v>
      </c>
      <c r="CM10" s="75">
        <v>57</v>
      </c>
      <c r="CN10" s="75">
        <v>20</v>
      </c>
      <c r="CO10" s="75">
        <v>57</v>
      </c>
      <c r="CP10" s="75">
        <v>61</v>
      </c>
      <c r="CQ10" s="75">
        <v>53</v>
      </c>
      <c r="CR10" s="75">
        <v>40</v>
      </c>
      <c r="CS10" s="75">
        <v>52</v>
      </c>
      <c r="CT10" s="75">
        <v>76</v>
      </c>
      <c r="CU10" s="75">
        <v>96</v>
      </c>
      <c r="CV10" s="75">
        <v>77</v>
      </c>
      <c r="CW10" s="75">
        <v>82</v>
      </c>
      <c r="CX10" s="75">
        <v>84</v>
      </c>
      <c r="CY10" s="75">
        <v>65</v>
      </c>
      <c r="CZ10" s="75">
        <v>63</v>
      </c>
      <c r="DA10" s="75">
        <v>75</v>
      </c>
      <c r="DB10" s="75">
        <v>71</v>
      </c>
      <c r="DC10" s="75">
        <v>62</v>
      </c>
      <c r="DD10" s="75">
        <v>92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65</v>
      </c>
      <c r="DN10" s="89">
        <v>15</v>
      </c>
      <c r="DO10" s="89">
        <v>20</v>
      </c>
      <c r="DP10" s="89">
        <v>11</v>
      </c>
      <c r="DQ10" s="89">
        <v>20</v>
      </c>
      <c r="DR10" s="89">
        <v>7</v>
      </c>
      <c r="DS10" s="89">
        <v>18</v>
      </c>
      <c r="DT10" s="89">
        <v>24</v>
      </c>
      <c r="DU10" s="89">
        <v>29</v>
      </c>
      <c r="DV10" s="89">
        <v>21</v>
      </c>
      <c r="DW10" s="89">
        <v>26</v>
      </c>
      <c r="DX10" s="89">
        <v>24</v>
      </c>
      <c r="DY10" s="89">
        <v>30</v>
      </c>
      <c r="DZ10" s="89">
        <v>24</v>
      </c>
      <c r="EA10" s="89">
        <v>33</v>
      </c>
      <c r="EB10" s="89">
        <v>32</v>
      </c>
      <c r="EC10" s="89">
        <v>24</v>
      </c>
      <c r="ED10" s="89">
        <v>21</v>
      </c>
      <c r="EE10" s="89">
        <v>28</v>
      </c>
      <c r="EF10" s="89">
        <v>24</v>
      </c>
      <c r="EG10" s="89">
        <v>27</v>
      </c>
      <c r="EH10" s="89">
        <v>32</v>
      </c>
      <c r="EI10" s="89">
        <v>19</v>
      </c>
      <c r="EJ10" s="89">
        <v>11</v>
      </c>
      <c r="EK10" s="89">
        <v>11</v>
      </c>
      <c r="EL10" s="89">
        <v>17</v>
      </c>
      <c r="EM10" s="89">
        <v>8</v>
      </c>
      <c r="EN10" s="89">
        <v>20</v>
      </c>
      <c r="EO10" s="89">
        <v>24</v>
      </c>
      <c r="EP10" s="89">
        <v>18</v>
      </c>
      <c r="EQ10" s="89">
        <v>15</v>
      </c>
      <c r="ER10" s="89">
        <v>16</v>
      </c>
      <c r="ES10" s="89">
        <v>25</v>
      </c>
      <c r="ET10" s="89">
        <v>28</v>
      </c>
      <c r="EU10" s="89">
        <v>24</v>
      </c>
      <c r="EV10" s="89">
        <v>28</v>
      </c>
      <c r="EW10" s="89">
        <v>30</v>
      </c>
      <c r="EX10" s="89">
        <v>21</v>
      </c>
      <c r="EY10" s="89">
        <v>25</v>
      </c>
      <c r="EZ10" s="89">
        <v>25</v>
      </c>
      <c r="FA10" s="89">
        <v>28</v>
      </c>
      <c r="FB10" s="89">
        <v>19</v>
      </c>
      <c r="FC10" s="89">
        <v>28</v>
      </c>
      <c r="FD10" s="89">
        <v>18</v>
      </c>
      <c r="FE10" s="89">
        <v>16</v>
      </c>
      <c r="FF10" s="89">
        <v>8</v>
      </c>
      <c r="FG10" s="89">
        <v>16</v>
      </c>
      <c r="FH10" s="89">
        <v>5</v>
      </c>
      <c r="FI10" s="89">
        <v>19</v>
      </c>
      <c r="FJ10" s="89">
        <v>13</v>
      </c>
      <c r="FK10" s="89">
        <v>27</v>
      </c>
      <c r="FL10" s="89">
        <v>26</v>
      </c>
      <c r="FM10" s="89">
        <v>18</v>
      </c>
      <c r="FN10" s="89">
        <v>21</v>
      </c>
      <c r="FO10" s="89">
        <v>22</v>
      </c>
      <c r="FP10" s="89">
        <v>20</v>
      </c>
      <c r="FQ10" s="89">
        <v>17</v>
      </c>
      <c r="FR10" s="89">
        <v>22</v>
      </c>
      <c r="FS10" s="89">
        <v>19</v>
      </c>
      <c r="FT10" s="89">
        <v>16</v>
      </c>
      <c r="FU10" s="89">
        <v>26</v>
      </c>
      <c r="FV10" s="89">
        <v>7</v>
      </c>
      <c r="FW10" s="89">
        <v>6</v>
      </c>
      <c r="FX10" s="89">
        <v>4</v>
      </c>
      <c r="FY10" s="89">
        <v>6</v>
      </c>
      <c r="FZ10" s="89">
        <v>4</v>
      </c>
      <c r="GA10" s="89">
        <v>10</v>
      </c>
      <c r="GB10" s="89">
        <v>12</v>
      </c>
      <c r="GC10" s="89">
        <v>11</v>
      </c>
      <c r="GD10" s="89">
        <v>6</v>
      </c>
      <c r="GE10" s="89">
        <v>0</v>
      </c>
    </row>
    <row r="11" spans="8:187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15</v>
      </c>
      <c r="CK11" s="75">
        <v>18</v>
      </c>
      <c r="CL11" s="75">
        <v>17</v>
      </c>
      <c r="CM11" s="75">
        <v>7</v>
      </c>
      <c r="CN11" s="75">
        <v>5</v>
      </c>
      <c r="CO11" s="75">
        <v>53</v>
      </c>
      <c r="CP11" s="75">
        <v>14</v>
      </c>
      <c r="CQ11" s="75">
        <v>7</v>
      </c>
      <c r="CR11" s="75">
        <v>24</v>
      </c>
      <c r="CS11" s="75">
        <v>32</v>
      </c>
      <c r="CT11" s="75">
        <v>13</v>
      </c>
      <c r="CU11" s="75">
        <v>62</v>
      </c>
      <c r="CV11" s="75">
        <v>53</v>
      </c>
      <c r="CW11" s="75">
        <v>33</v>
      </c>
      <c r="CX11" s="75">
        <v>33</v>
      </c>
      <c r="CY11" s="75">
        <v>36</v>
      </c>
      <c r="CZ11" s="75">
        <v>23</v>
      </c>
      <c r="DA11" s="75">
        <v>42</v>
      </c>
      <c r="DB11" s="75">
        <v>42</v>
      </c>
      <c r="DC11" s="75">
        <v>19</v>
      </c>
      <c r="DD11" s="75">
        <v>19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66</v>
      </c>
      <c r="DN11" s="89">
        <v>6</v>
      </c>
      <c r="DO11" s="89">
        <v>5</v>
      </c>
      <c r="DP11" s="89">
        <v>5</v>
      </c>
      <c r="DQ11" s="89">
        <v>3</v>
      </c>
      <c r="DR11" s="89">
        <v>2</v>
      </c>
      <c r="DS11" s="89">
        <v>19</v>
      </c>
      <c r="DT11" s="89">
        <v>6</v>
      </c>
      <c r="DU11" s="89">
        <v>2</v>
      </c>
      <c r="DV11" s="89">
        <v>12</v>
      </c>
      <c r="DW11" s="89">
        <v>11</v>
      </c>
      <c r="DX11" s="89">
        <v>3</v>
      </c>
      <c r="DY11" s="89">
        <v>21</v>
      </c>
      <c r="DZ11" s="89">
        <v>20</v>
      </c>
      <c r="EA11" s="89">
        <v>15</v>
      </c>
      <c r="EB11" s="89">
        <v>12</v>
      </c>
      <c r="EC11" s="89">
        <v>12</v>
      </c>
      <c r="ED11" s="89">
        <v>12</v>
      </c>
      <c r="EE11" s="89">
        <v>14</v>
      </c>
      <c r="EF11" s="89">
        <v>21</v>
      </c>
      <c r="EG11" s="89">
        <v>7</v>
      </c>
      <c r="EH11" s="89">
        <v>4</v>
      </c>
      <c r="EI11" s="89">
        <v>2</v>
      </c>
      <c r="EJ11" s="89">
        <v>7</v>
      </c>
      <c r="EK11" s="89">
        <v>3</v>
      </c>
      <c r="EL11" s="89">
        <v>2</v>
      </c>
      <c r="EM11" s="89">
        <v>2</v>
      </c>
      <c r="EN11" s="89">
        <v>21</v>
      </c>
      <c r="EO11" s="89">
        <v>5</v>
      </c>
      <c r="EP11" s="89">
        <v>3</v>
      </c>
      <c r="EQ11" s="89">
        <v>7</v>
      </c>
      <c r="ER11" s="89">
        <v>17</v>
      </c>
      <c r="ES11" s="89">
        <v>9</v>
      </c>
      <c r="ET11" s="89">
        <v>22</v>
      </c>
      <c r="EU11" s="89">
        <v>18</v>
      </c>
      <c r="EV11" s="89">
        <v>8</v>
      </c>
      <c r="EW11" s="89">
        <v>10</v>
      </c>
      <c r="EX11" s="89">
        <v>15</v>
      </c>
      <c r="EY11" s="89">
        <v>6</v>
      </c>
      <c r="EZ11" s="89">
        <v>17</v>
      </c>
      <c r="FA11" s="89">
        <v>11</v>
      </c>
      <c r="FB11" s="89">
        <v>7</v>
      </c>
      <c r="FC11" s="89">
        <v>4</v>
      </c>
      <c r="FD11" s="89">
        <v>5</v>
      </c>
      <c r="FE11" s="89">
        <v>5</v>
      </c>
      <c r="FF11" s="89">
        <v>9</v>
      </c>
      <c r="FG11" s="89">
        <v>2</v>
      </c>
      <c r="FH11" s="89">
        <v>1</v>
      </c>
      <c r="FI11" s="89">
        <v>13</v>
      </c>
      <c r="FJ11" s="89">
        <v>3</v>
      </c>
      <c r="FK11" s="89">
        <v>1</v>
      </c>
      <c r="FL11" s="89">
        <v>11</v>
      </c>
      <c r="FM11" s="89">
        <v>13</v>
      </c>
      <c r="FN11" s="89">
        <v>10</v>
      </c>
      <c r="FO11" s="89">
        <v>11</v>
      </c>
      <c r="FP11" s="89">
        <v>9</v>
      </c>
      <c r="FQ11" s="89">
        <v>5</v>
      </c>
      <c r="FR11" s="89">
        <v>11</v>
      </c>
      <c r="FS11" s="89">
        <v>10</v>
      </c>
      <c r="FT11" s="89">
        <v>5</v>
      </c>
      <c r="FU11" s="89">
        <v>5</v>
      </c>
      <c r="FV11" s="89">
        <v>2</v>
      </c>
      <c r="FW11" s="89">
        <v>1</v>
      </c>
      <c r="FX11" s="89">
        <v>0</v>
      </c>
      <c r="FY11" s="89">
        <v>2</v>
      </c>
      <c r="FZ11" s="89">
        <v>5</v>
      </c>
      <c r="GA11" s="89">
        <v>4</v>
      </c>
      <c r="GB11" s="89">
        <v>8</v>
      </c>
      <c r="GC11" s="89">
        <v>2</v>
      </c>
      <c r="GD11" s="89">
        <v>6</v>
      </c>
      <c r="GE11" s="89">
        <v>0</v>
      </c>
    </row>
    <row r="12" spans="8:187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11</v>
      </c>
      <c r="CK12" s="75">
        <v>15</v>
      </c>
      <c r="CL12" s="75">
        <v>15</v>
      </c>
      <c r="CM12" s="75">
        <v>6</v>
      </c>
      <c r="CN12" s="75">
        <v>4</v>
      </c>
      <c r="CO12" s="75">
        <v>43</v>
      </c>
      <c r="CP12" s="75">
        <v>9</v>
      </c>
      <c r="CQ12" s="75">
        <v>7</v>
      </c>
      <c r="CR12" s="75">
        <v>21</v>
      </c>
      <c r="CS12" s="75">
        <v>25</v>
      </c>
      <c r="CT12" s="75">
        <v>13</v>
      </c>
      <c r="CU12" s="75">
        <v>40</v>
      </c>
      <c r="CV12" s="75">
        <v>41</v>
      </c>
      <c r="CW12" s="75">
        <v>24</v>
      </c>
      <c r="CX12" s="75">
        <v>30</v>
      </c>
      <c r="CY12" s="75">
        <v>29</v>
      </c>
      <c r="CZ12" s="75">
        <v>20</v>
      </c>
      <c r="DA12" s="75">
        <v>34</v>
      </c>
      <c r="DB12" s="75">
        <v>36</v>
      </c>
      <c r="DC12" s="75">
        <v>15</v>
      </c>
      <c r="DD12" s="75">
        <v>14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107</v>
      </c>
      <c r="DN12" s="89">
        <v>4</v>
      </c>
      <c r="DO12" s="89">
        <v>4</v>
      </c>
      <c r="DP12" s="89">
        <v>5</v>
      </c>
      <c r="DQ12" s="89">
        <v>2</v>
      </c>
      <c r="DR12" s="89">
        <v>1</v>
      </c>
      <c r="DS12" s="89">
        <v>16</v>
      </c>
      <c r="DT12" s="89">
        <v>4</v>
      </c>
      <c r="DU12" s="89">
        <v>2</v>
      </c>
      <c r="DV12" s="89">
        <v>11</v>
      </c>
      <c r="DW12" s="89">
        <v>10</v>
      </c>
      <c r="DX12" s="89">
        <v>3</v>
      </c>
      <c r="DY12" s="89">
        <v>15</v>
      </c>
      <c r="DZ12" s="89">
        <v>16</v>
      </c>
      <c r="EA12" s="89">
        <v>13</v>
      </c>
      <c r="EB12" s="89">
        <v>11</v>
      </c>
      <c r="EC12" s="89">
        <v>8</v>
      </c>
      <c r="ED12" s="89">
        <v>9</v>
      </c>
      <c r="EE12" s="89">
        <v>10</v>
      </c>
      <c r="EF12" s="89">
        <v>18</v>
      </c>
      <c r="EG12" s="89">
        <v>5</v>
      </c>
      <c r="EH12" s="89">
        <v>3</v>
      </c>
      <c r="EI12" s="89">
        <v>2</v>
      </c>
      <c r="EJ12" s="89">
        <v>6</v>
      </c>
      <c r="EK12" s="89">
        <v>2</v>
      </c>
      <c r="EL12" s="89">
        <v>2</v>
      </c>
      <c r="EM12" s="89">
        <v>2</v>
      </c>
      <c r="EN12" s="89">
        <v>14</v>
      </c>
      <c r="EO12" s="89">
        <v>3</v>
      </c>
      <c r="EP12" s="89">
        <v>3</v>
      </c>
      <c r="EQ12" s="89">
        <v>6</v>
      </c>
      <c r="ER12" s="89">
        <v>11</v>
      </c>
      <c r="ES12" s="89">
        <v>9</v>
      </c>
      <c r="ET12" s="89">
        <v>16</v>
      </c>
      <c r="EU12" s="89">
        <v>16</v>
      </c>
      <c r="EV12" s="89">
        <v>6</v>
      </c>
      <c r="EW12" s="89">
        <v>9</v>
      </c>
      <c r="EX12" s="89">
        <v>15</v>
      </c>
      <c r="EY12" s="89">
        <v>6</v>
      </c>
      <c r="EZ12" s="89">
        <v>14</v>
      </c>
      <c r="FA12" s="89">
        <v>9</v>
      </c>
      <c r="FB12" s="89">
        <v>5</v>
      </c>
      <c r="FC12" s="89">
        <v>3</v>
      </c>
      <c r="FD12" s="89">
        <v>3</v>
      </c>
      <c r="FE12" s="89">
        <v>4</v>
      </c>
      <c r="FF12" s="89">
        <v>8</v>
      </c>
      <c r="FG12" s="89">
        <v>2</v>
      </c>
      <c r="FH12" s="89">
        <v>1</v>
      </c>
      <c r="FI12" s="89">
        <v>13</v>
      </c>
      <c r="FJ12" s="89">
        <v>2</v>
      </c>
      <c r="FK12" s="89">
        <v>1</v>
      </c>
      <c r="FL12" s="89">
        <v>5</v>
      </c>
      <c r="FM12" s="89">
        <v>8</v>
      </c>
      <c r="FN12" s="89">
        <v>5</v>
      </c>
      <c r="FO12" s="89">
        <v>10</v>
      </c>
      <c r="FP12" s="89">
        <v>6</v>
      </c>
      <c r="FQ12" s="89">
        <v>5</v>
      </c>
      <c r="FR12" s="89">
        <v>10</v>
      </c>
      <c r="FS12" s="89">
        <v>9</v>
      </c>
      <c r="FT12" s="89">
        <v>5</v>
      </c>
      <c r="FU12" s="89">
        <v>3</v>
      </c>
      <c r="FV12" s="89">
        <v>2</v>
      </c>
      <c r="FW12" s="89">
        <v>1</v>
      </c>
      <c r="FX12" s="89">
        <v>0</v>
      </c>
      <c r="FY12" s="89">
        <v>2</v>
      </c>
      <c r="FZ12" s="89">
        <v>4</v>
      </c>
      <c r="GA12" s="89">
        <v>4</v>
      </c>
      <c r="GB12" s="89">
        <v>4</v>
      </c>
      <c r="GC12" s="89">
        <v>1</v>
      </c>
      <c r="GD12" s="89">
        <v>5</v>
      </c>
      <c r="GE12" s="89">
        <v>0</v>
      </c>
    </row>
    <row r="13" spans="8:187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4</v>
      </c>
      <c r="CK13" s="75">
        <v>3</v>
      </c>
      <c r="CL13" s="75">
        <v>2</v>
      </c>
      <c r="CM13" s="75">
        <v>1</v>
      </c>
      <c r="CN13" s="75">
        <v>1</v>
      </c>
      <c r="CO13" s="75">
        <v>9</v>
      </c>
      <c r="CP13" s="75">
        <v>5</v>
      </c>
      <c r="CQ13" s="75">
        <v>0</v>
      </c>
      <c r="CR13" s="75">
        <v>2</v>
      </c>
      <c r="CS13" s="75">
        <v>7</v>
      </c>
      <c r="CT13" s="75">
        <v>0</v>
      </c>
      <c r="CU13" s="75">
        <v>20</v>
      </c>
      <c r="CV13" s="75">
        <v>7</v>
      </c>
      <c r="CW13" s="75">
        <v>8</v>
      </c>
      <c r="CX13" s="75">
        <v>3</v>
      </c>
      <c r="CY13" s="75">
        <v>6</v>
      </c>
      <c r="CZ13" s="75">
        <v>2</v>
      </c>
      <c r="DA13" s="75">
        <v>6</v>
      </c>
      <c r="DB13" s="75">
        <v>5</v>
      </c>
      <c r="DC13" s="75">
        <v>4</v>
      </c>
      <c r="DD13" s="75">
        <v>4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108</v>
      </c>
      <c r="DN13" s="89">
        <v>2</v>
      </c>
      <c r="DO13" s="89">
        <v>1</v>
      </c>
      <c r="DP13" s="89">
        <v>0</v>
      </c>
      <c r="DQ13" s="89">
        <v>1</v>
      </c>
      <c r="DR13" s="89">
        <v>1</v>
      </c>
      <c r="DS13" s="89">
        <v>2</v>
      </c>
      <c r="DT13" s="89">
        <v>2</v>
      </c>
      <c r="DU13" s="89">
        <v>0</v>
      </c>
      <c r="DV13" s="89">
        <v>1</v>
      </c>
      <c r="DW13" s="89">
        <v>1</v>
      </c>
      <c r="DX13" s="89">
        <v>0</v>
      </c>
      <c r="DY13" s="89">
        <v>6</v>
      </c>
      <c r="DZ13" s="89">
        <v>1</v>
      </c>
      <c r="EA13" s="89">
        <v>2</v>
      </c>
      <c r="EB13" s="89">
        <v>1</v>
      </c>
      <c r="EC13" s="89">
        <v>3</v>
      </c>
      <c r="ED13" s="89">
        <v>2</v>
      </c>
      <c r="EE13" s="89">
        <v>2</v>
      </c>
      <c r="EF13" s="89">
        <v>2</v>
      </c>
      <c r="EG13" s="89">
        <v>2</v>
      </c>
      <c r="EH13" s="89">
        <v>0</v>
      </c>
      <c r="EI13" s="89">
        <v>0</v>
      </c>
      <c r="EJ13" s="89">
        <v>1</v>
      </c>
      <c r="EK13" s="89">
        <v>1</v>
      </c>
      <c r="EL13" s="89">
        <v>0</v>
      </c>
      <c r="EM13" s="89">
        <v>0</v>
      </c>
      <c r="EN13" s="89">
        <v>7</v>
      </c>
      <c r="EO13" s="89">
        <v>2</v>
      </c>
      <c r="EP13" s="89">
        <v>0</v>
      </c>
      <c r="EQ13" s="89">
        <v>1</v>
      </c>
      <c r="ER13" s="89">
        <v>6</v>
      </c>
      <c r="ES13" s="89">
        <v>0</v>
      </c>
      <c r="ET13" s="89">
        <v>5</v>
      </c>
      <c r="EU13" s="89">
        <v>1</v>
      </c>
      <c r="EV13" s="89">
        <v>2</v>
      </c>
      <c r="EW13" s="89">
        <v>1</v>
      </c>
      <c r="EX13" s="89">
        <v>0</v>
      </c>
      <c r="EY13" s="89">
        <v>0</v>
      </c>
      <c r="EZ13" s="89">
        <v>3</v>
      </c>
      <c r="FA13" s="89">
        <v>2</v>
      </c>
      <c r="FB13" s="89">
        <v>2</v>
      </c>
      <c r="FC13" s="89">
        <v>1</v>
      </c>
      <c r="FD13" s="89">
        <v>2</v>
      </c>
      <c r="FE13" s="89">
        <v>1</v>
      </c>
      <c r="FF13" s="89">
        <v>1</v>
      </c>
      <c r="FG13" s="89">
        <v>0</v>
      </c>
      <c r="FH13" s="89">
        <v>0</v>
      </c>
      <c r="FI13" s="89">
        <v>0</v>
      </c>
      <c r="FJ13" s="89">
        <v>1</v>
      </c>
      <c r="FK13" s="89">
        <v>0</v>
      </c>
      <c r="FL13" s="89">
        <v>6</v>
      </c>
      <c r="FM13" s="89">
        <v>4</v>
      </c>
      <c r="FN13" s="89">
        <v>4</v>
      </c>
      <c r="FO13" s="89">
        <v>1</v>
      </c>
      <c r="FP13" s="89">
        <v>3</v>
      </c>
      <c r="FQ13" s="89">
        <v>0</v>
      </c>
      <c r="FR13" s="89">
        <v>1</v>
      </c>
      <c r="FS13" s="89">
        <v>1</v>
      </c>
      <c r="FT13" s="89">
        <v>0</v>
      </c>
      <c r="FU13" s="89">
        <v>2</v>
      </c>
      <c r="FV13" s="89">
        <v>0</v>
      </c>
      <c r="FW13" s="89">
        <v>0</v>
      </c>
      <c r="FX13" s="89">
        <v>0</v>
      </c>
      <c r="FY13" s="89">
        <v>0</v>
      </c>
      <c r="FZ13" s="89">
        <v>0</v>
      </c>
      <c r="GA13" s="89">
        <v>0</v>
      </c>
      <c r="GB13" s="89">
        <v>3</v>
      </c>
      <c r="GC13" s="89">
        <v>1</v>
      </c>
      <c r="GD13" s="89">
        <v>1</v>
      </c>
      <c r="GE13" s="89">
        <v>0</v>
      </c>
    </row>
    <row r="14" spans="8:187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1</v>
      </c>
      <c r="CP14" s="75">
        <v>1</v>
      </c>
      <c r="CQ14" s="75">
        <v>0</v>
      </c>
      <c r="CR14" s="75">
        <v>0</v>
      </c>
      <c r="CS14" s="75">
        <v>0</v>
      </c>
      <c r="CT14" s="75">
        <v>0</v>
      </c>
      <c r="CU14" s="75">
        <v>2</v>
      </c>
      <c r="CV14" s="75">
        <v>1</v>
      </c>
      <c r="CW14" s="75">
        <v>1</v>
      </c>
      <c r="CX14" s="75">
        <v>0</v>
      </c>
      <c r="CY14" s="75">
        <v>0</v>
      </c>
      <c r="CZ14" s="75">
        <v>0</v>
      </c>
      <c r="DA14" s="75">
        <v>0</v>
      </c>
      <c r="DB14" s="75">
        <v>1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695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1</v>
      </c>
      <c r="EO14" s="89">
        <v>1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0</v>
      </c>
      <c r="EV14" s="89">
        <v>0</v>
      </c>
      <c r="EW14" s="89">
        <v>0</v>
      </c>
      <c r="EX14" s="89">
        <v>0</v>
      </c>
      <c r="EY14" s="89">
        <v>0</v>
      </c>
      <c r="EZ14" s="89">
        <v>0</v>
      </c>
      <c r="FA14" s="89">
        <v>1</v>
      </c>
      <c r="FB14" s="89">
        <v>0</v>
      </c>
      <c r="FC14" s="89">
        <v>0</v>
      </c>
      <c r="FD14" s="89">
        <v>0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1</v>
      </c>
      <c r="FM14" s="89">
        <v>0</v>
      </c>
      <c r="FN14" s="89">
        <v>1</v>
      </c>
      <c r="FO14" s="89">
        <v>0</v>
      </c>
      <c r="FP14" s="89">
        <v>0</v>
      </c>
      <c r="FQ14" s="89">
        <v>0</v>
      </c>
      <c r="FR14" s="89">
        <v>0</v>
      </c>
      <c r="FS14" s="89">
        <v>0</v>
      </c>
      <c r="FT14" s="89">
        <v>0</v>
      </c>
      <c r="FU14" s="89">
        <v>0</v>
      </c>
      <c r="FV14" s="89">
        <v>0</v>
      </c>
      <c r="FW14" s="89">
        <v>0</v>
      </c>
      <c r="FX14" s="89">
        <v>0</v>
      </c>
      <c r="FY14" s="89">
        <v>0</v>
      </c>
      <c r="FZ14" s="89">
        <v>0</v>
      </c>
      <c r="GA14" s="89">
        <v>0</v>
      </c>
      <c r="GB14" s="89">
        <v>1</v>
      </c>
      <c r="GC14" s="89">
        <v>1</v>
      </c>
      <c r="GD14" s="89">
        <v>0</v>
      </c>
      <c r="GE14" s="89">
        <v>0</v>
      </c>
    </row>
    <row r="15" spans="8:187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1</v>
      </c>
      <c r="CT15" s="75">
        <v>0</v>
      </c>
      <c r="CU15" s="75">
        <v>3</v>
      </c>
      <c r="CV15" s="75">
        <v>1</v>
      </c>
      <c r="CW15" s="75">
        <v>0</v>
      </c>
      <c r="CX15" s="75">
        <v>0</v>
      </c>
      <c r="CY15" s="75">
        <v>1</v>
      </c>
      <c r="CZ15" s="75">
        <v>0</v>
      </c>
      <c r="DA15" s="75">
        <v>0</v>
      </c>
      <c r="DB15" s="75">
        <v>1</v>
      </c>
      <c r="DC15" s="75">
        <v>1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720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1</v>
      </c>
      <c r="DZ15" s="89">
        <v>0</v>
      </c>
      <c r="EA15" s="89">
        <v>0</v>
      </c>
      <c r="EB15" s="89">
        <v>0</v>
      </c>
      <c r="EC15" s="89">
        <v>1</v>
      </c>
      <c r="ED15" s="89">
        <v>0</v>
      </c>
      <c r="EE15" s="89">
        <v>0</v>
      </c>
      <c r="EF15" s="89">
        <v>1</v>
      </c>
      <c r="EG15" s="89">
        <v>1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1</v>
      </c>
      <c r="ES15" s="89">
        <v>0</v>
      </c>
      <c r="ET15" s="89">
        <v>1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1</v>
      </c>
      <c r="FM15" s="89">
        <v>1</v>
      </c>
      <c r="FN15" s="89">
        <v>0</v>
      </c>
      <c r="FO15" s="89">
        <v>0</v>
      </c>
      <c r="FP15" s="89">
        <v>0</v>
      </c>
      <c r="FQ15" s="89">
        <v>0</v>
      </c>
      <c r="FR15" s="89">
        <v>0</v>
      </c>
      <c r="FS15" s="89">
        <v>0</v>
      </c>
      <c r="FT15" s="89">
        <v>0</v>
      </c>
      <c r="FU15" s="89">
        <v>0</v>
      </c>
      <c r="FV15" s="89">
        <v>0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  <c r="GB15" s="89">
        <v>0</v>
      </c>
      <c r="GC15" s="89">
        <v>0</v>
      </c>
      <c r="GD15" s="89">
        <v>0</v>
      </c>
      <c r="GE15" s="89">
        <v>0</v>
      </c>
    </row>
    <row r="16" spans="8:187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1</v>
      </c>
      <c r="CP16" s="75">
        <v>0</v>
      </c>
      <c r="CQ16" s="75">
        <v>0</v>
      </c>
      <c r="CR16" s="75">
        <v>1</v>
      </c>
      <c r="CS16" s="75">
        <v>0</v>
      </c>
      <c r="CT16" s="75">
        <v>0</v>
      </c>
      <c r="CU16" s="75">
        <v>2</v>
      </c>
      <c r="CV16" s="75">
        <v>5</v>
      </c>
      <c r="CW16" s="75">
        <v>1</v>
      </c>
      <c r="CX16" s="75">
        <v>0</v>
      </c>
      <c r="CY16" s="75">
        <v>1</v>
      </c>
      <c r="CZ16" s="75">
        <v>1</v>
      </c>
      <c r="DA16" s="75">
        <v>2</v>
      </c>
      <c r="DB16" s="75">
        <v>1</v>
      </c>
      <c r="DC16" s="75">
        <v>0</v>
      </c>
      <c r="DD16" s="75">
        <v>1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109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1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3</v>
      </c>
      <c r="EA16" s="89">
        <v>0</v>
      </c>
      <c r="EB16" s="89">
        <v>0</v>
      </c>
      <c r="EC16" s="89">
        <v>1</v>
      </c>
      <c r="ED16" s="89">
        <v>1</v>
      </c>
      <c r="EE16" s="89">
        <v>2</v>
      </c>
      <c r="EF16" s="89">
        <v>1</v>
      </c>
      <c r="EG16" s="89">
        <v>0</v>
      </c>
      <c r="EH16" s="89">
        <v>1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89">
        <v>0</v>
      </c>
      <c r="EP16" s="89">
        <v>0</v>
      </c>
      <c r="EQ16" s="89">
        <v>0</v>
      </c>
      <c r="ER16" s="89">
        <v>0</v>
      </c>
      <c r="ES16" s="89">
        <v>0</v>
      </c>
      <c r="ET16" s="89">
        <v>1</v>
      </c>
      <c r="EU16" s="89">
        <v>1</v>
      </c>
      <c r="EV16" s="89">
        <v>0</v>
      </c>
      <c r="EW16" s="89">
        <v>0</v>
      </c>
      <c r="EX16" s="89">
        <v>0</v>
      </c>
      <c r="EY16" s="89">
        <v>0</v>
      </c>
      <c r="EZ16" s="89">
        <v>0</v>
      </c>
      <c r="FA16" s="89">
        <v>0</v>
      </c>
      <c r="FB16" s="89">
        <v>0</v>
      </c>
      <c r="FC16" s="89">
        <v>0</v>
      </c>
      <c r="FD16" s="89">
        <v>0</v>
      </c>
      <c r="FE16" s="89">
        <v>0</v>
      </c>
      <c r="FF16" s="89">
        <v>0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89">
        <v>0</v>
      </c>
      <c r="FM16" s="89">
        <v>1</v>
      </c>
      <c r="FN16" s="89">
        <v>1</v>
      </c>
      <c r="FO16" s="89">
        <v>0</v>
      </c>
      <c r="FP16" s="89">
        <v>0</v>
      </c>
      <c r="FQ16" s="89">
        <v>0</v>
      </c>
      <c r="FR16" s="89">
        <v>0</v>
      </c>
      <c r="FS16" s="89">
        <v>0</v>
      </c>
      <c r="FT16" s="89">
        <v>0</v>
      </c>
      <c r="FU16" s="89">
        <v>0</v>
      </c>
      <c r="FV16" s="89">
        <v>0</v>
      </c>
      <c r="FW16" s="89">
        <v>0</v>
      </c>
      <c r="FX16" s="89">
        <v>0</v>
      </c>
      <c r="FY16" s="89">
        <v>0</v>
      </c>
      <c r="FZ16" s="89">
        <v>1</v>
      </c>
      <c r="GA16" s="89">
        <v>0</v>
      </c>
      <c r="GB16" s="89">
        <v>1</v>
      </c>
      <c r="GC16" s="89">
        <v>0</v>
      </c>
      <c r="GD16" s="89">
        <v>0</v>
      </c>
      <c r="GE16" s="89">
        <v>0</v>
      </c>
    </row>
    <row r="17" spans="34:187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1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706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1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  <c r="GE17" s="89">
        <v>0</v>
      </c>
    </row>
    <row r="18" spans="34:187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1</v>
      </c>
      <c r="CS18" s="75">
        <v>0</v>
      </c>
      <c r="CT18" s="75">
        <v>0</v>
      </c>
      <c r="CU18" s="75">
        <v>1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729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0</v>
      </c>
      <c r="FY18" s="89">
        <v>0</v>
      </c>
      <c r="FZ18" s="89">
        <v>1</v>
      </c>
      <c r="GA18" s="89">
        <v>0</v>
      </c>
      <c r="GB18" s="89">
        <v>1</v>
      </c>
      <c r="GC18" s="89">
        <v>0</v>
      </c>
      <c r="GD18" s="89">
        <v>0</v>
      </c>
      <c r="GE18" s="89">
        <v>0</v>
      </c>
    </row>
    <row r="19" spans="34:187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125</v>
      </c>
      <c r="CK19" s="75">
        <v>142</v>
      </c>
      <c r="CL19" s="75">
        <v>107</v>
      </c>
      <c r="CM19" s="75">
        <v>128</v>
      </c>
      <c r="CN19" s="75">
        <v>110</v>
      </c>
      <c r="CO19" s="75">
        <v>70</v>
      </c>
      <c r="CP19" s="75">
        <v>107</v>
      </c>
      <c r="CQ19" s="75">
        <v>92</v>
      </c>
      <c r="CR19" s="75">
        <v>83</v>
      </c>
      <c r="CS19" s="75">
        <v>61</v>
      </c>
      <c r="CT19" s="75">
        <v>98</v>
      </c>
      <c r="CU19" s="75">
        <v>69</v>
      </c>
      <c r="CV19" s="75">
        <v>92</v>
      </c>
      <c r="CW19" s="75">
        <v>70</v>
      </c>
      <c r="CX19" s="75">
        <v>69</v>
      </c>
      <c r="CY19" s="75">
        <v>83</v>
      </c>
      <c r="CZ19" s="75">
        <v>87</v>
      </c>
      <c r="DA19" s="75">
        <v>69</v>
      </c>
      <c r="DB19" s="75">
        <v>71</v>
      </c>
      <c r="DC19" s="75">
        <v>103</v>
      </c>
      <c r="DD19" s="75">
        <v>30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94</v>
      </c>
      <c r="DN19" s="89">
        <v>38</v>
      </c>
      <c r="DO19" s="89">
        <v>39</v>
      </c>
      <c r="DP19" s="89">
        <v>44</v>
      </c>
      <c r="DQ19" s="89">
        <v>37</v>
      </c>
      <c r="DR19" s="89">
        <v>45</v>
      </c>
      <c r="DS19" s="89">
        <v>25</v>
      </c>
      <c r="DT19" s="89">
        <v>37</v>
      </c>
      <c r="DU19" s="89">
        <v>34</v>
      </c>
      <c r="DV19" s="89">
        <v>32</v>
      </c>
      <c r="DW19" s="89">
        <v>24</v>
      </c>
      <c r="DX19" s="89">
        <v>39</v>
      </c>
      <c r="DY19" s="89">
        <v>20</v>
      </c>
      <c r="DZ19" s="89">
        <v>24</v>
      </c>
      <c r="EA19" s="89">
        <v>21</v>
      </c>
      <c r="EB19" s="89">
        <v>22</v>
      </c>
      <c r="EC19" s="89">
        <v>32</v>
      </c>
      <c r="ED19" s="89">
        <v>30</v>
      </c>
      <c r="EE19" s="89">
        <v>26</v>
      </c>
      <c r="EF19" s="89">
        <v>24</v>
      </c>
      <c r="EG19" s="89">
        <v>35</v>
      </c>
      <c r="EH19" s="89">
        <v>9</v>
      </c>
      <c r="EI19" s="89">
        <v>36</v>
      </c>
      <c r="EJ19" s="89">
        <v>44</v>
      </c>
      <c r="EK19" s="89">
        <v>36</v>
      </c>
      <c r="EL19" s="89">
        <v>37</v>
      </c>
      <c r="EM19" s="89">
        <v>36</v>
      </c>
      <c r="EN19" s="89">
        <v>23</v>
      </c>
      <c r="EO19" s="89">
        <v>32</v>
      </c>
      <c r="EP19" s="89">
        <v>39</v>
      </c>
      <c r="EQ19" s="89">
        <v>31</v>
      </c>
      <c r="ER19" s="89">
        <v>24</v>
      </c>
      <c r="ES19" s="89">
        <v>31</v>
      </c>
      <c r="ET19" s="89">
        <v>15</v>
      </c>
      <c r="EU19" s="89">
        <v>23</v>
      </c>
      <c r="EV19" s="89">
        <v>26</v>
      </c>
      <c r="EW19" s="89">
        <v>24</v>
      </c>
      <c r="EX19" s="89">
        <v>26</v>
      </c>
      <c r="EY19" s="89">
        <v>28</v>
      </c>
      <c r="EZ19" s="89">
        <v>21</v>
      </c>
      <c r="FA19" s="89">
        <v>24</v>
      </c>
      <c r="FB19" s="89">
        <v>34</v>
      </c>
      <c r="FC19" s="89">
        <v>8</v>
      </c>
      <c r="FD19" s="89">
        <v>31</v>
      </c>
      <c r="FE19" s="89">
        <v>35</v>
      </c>
      <c r="FF19" s="89">
        <v>27</v>
      </c>
      <c r="FG19" s="89">
        <v>32</v>
      </c>
      <c r="FH19" s="89">
        <v>29</v>
      </c>
      <c r="FI19" s="89">
        <v>22</v>
      </c>
      <c r="FJ19" s="89">
        <v>38</v>
      </c>
      <c r="FK19" s="89">
        <v>28</v>
      </c>
      <c r="FL19" s="89">
        <v>22</v>
      </c>
      <c r="FM19" s="89">
        <v>27</v>
      </c>
      <c r="FN19" s="89">
        <v>23</v>
      </c>
      <c r="FO19" s="89">
        <v>23</v>
      </c>
      <c r="FP19" s="89">
        <v>25</v>
      </c>
      <c r="FQ19" s="89">
        <v>29</v>
      </c>
      <c r="FR19" s="89">
        <v>22</v>
      </c>
      <c r="FS19" s="89">
        <v>23</v>
      </c>
      <c r="FT19" s="89">
        <v>34</v>
      </c>
      <c r="FU19" s="89">
        <v>7</v>
      </c>
      <c r="FV19" s="89">
        <v>20</v>
      </c>
      <c r="FW19" s="89">
        <v>24</v>
      </c>
      <c r="FX19" s="89">
        <v>22</v>
      </c>
      <c r="FY19" s="89">
        <v>19</v>
      </c>
      <c r="FZ19" s="89">
        <v>20</v>
      </c>
      <c r="GA19" s="89">
        <v>13</v>
      </c>
      <c r="GB19" s="89">
        <v>12</v>
      </c>
      <c r="GC19" s="89">
        <v>18</v>
      </c>
      <c r="GD19" s="89">
        <v>6</v>
      </c>
      <c r="GE19" s="89">
        <v>0</v>
      </c>
    </row>
    <row r="20" spans="34:187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20</v>
      </c>
      <c r="CK20" s="75">
        <v>10</v>
      </c>
      <c r="CL20" s="75">
        <v>31</v>
      </c>
      <c r="CM20" s="75">
        <v>21</v>
      </c>
      <c r="CN20" s="75">
        <v>45</v>
      </c>
      <c r="CO20" s="75">
        <v>14</v>
      </c>
      <c r="CP20" s="75">
        <v>11</v>
      </c>
      <c r="CQ20" s="75">
        <v>12</v>
      </c>
      <c r="CR20" s="75">
        <v>17</v>
      </c>
      <c r="CS20" s="75">
        <v>23</v>
      </c>
      <c r="CT20" s="75">
        <v>7</v>
      </c>
      <c r="CU20" s="75">
        <v>4</v>
      </c>
      <c r="CV20" s="75">
        <v>7</v>
      </c>
      <c r="CW20" s="75">
        <v>4</v>
      </c>
      <c r="CX20" s="75">
        <v>9</v>
      </c>
      <c r="CY20" s="75">
        <v>9</v>
      </c>
      <c r="CZ20" s="75">
        <v>21</v>
      </c>
      <c r="DA20" s="75">
        <v>10</v>
      </c>
      <c r="DB20" s="75">
        <v>8</v>
      </c>
      <c r="DC20" s="75">
        <v>10</v>
      </c>
      <c r="DD20" s="75">
        <v>83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95</v>
      </c>
      <c r="DN20" s="89">
        <v>8</v>
      </c>
      <c r="DO20" s="89">
        <v>4</v>
      </c>
      <c r="DP20" s="89">
        <v>6</v>
      </c>
      <c r="DQ20" s="89">
        <v>6</v>
      </c>
      <c r="DR20" s="89">
        <v>12</v>
      </c>
      <c r="DS20" s="89">
        <v>7</v>
      </c>
      <c r="DT20" s="89">
        <v>3</v>
      </c>
      <c r="DU20" s="89">
        <v>3</v>
      </c>
      <c r="DV20" s="89">
        <v>3</v>
      </c>
      <c r="DW20" s="89">
        <v>8</v>
      </c>
      <c r="DX20" s="89">
        <v>4</v>
      </c>
      <c r="DY20" s="89">
        <v>1</v>
      </c>
      <c r="DZ20" s="89">
        <v>3</v>
      </c>
      <c r="EA20" s="89">
        <v>0</v>
      </c>
      <c r="EB20" s="89">
        <v>4</v>
      </c>
      <c r="EC20" s="89">
        <v>2</v>
      </c>
      <c r="ED20" s="89">
        <v>7</v>
      </c>
      <c r="EE20" s="89">
        <v>3</v>
      </c>
      <c r="EF20" s="89">
        <v>1</v>
      </c>
      <c r="EG20" s="89">
        <v>3</v>
      </c>
      <c r="EH20" s="89">
        <v>24</v>
      </c>
      <c r="EI20" s="89">
        <v>5</v>
      </c>
      <c r="EJ20" s="89">
        <v>1</v>
      </c>
      <c r="EK20" s="89">
        <v>12</v>
      </c>
      <c r="EL20" s="89">
        <v>6</v>
      </c>
      <c r="EM20" s="89">
        <v>16</v>
      </c>
      <c r="EN20" s="89">
        <v>2</v>
      </c>
      <c r="EO20" s="89">
        <v>4</v>
      </c>
      <c r="EP20" s="89">
        <v>4</v>
      </c>
      <c r="EQ20" s="89">
        <v>11</v>
      </c>
      <c r="ER20" s="89">
        <v>9</v>
      </c>
      <c r="ES20" s="89">
        <v>0</v>
      </c>
      <c r="ET20" s="89">
        <v>1</v>
      </c>
      <c r="EU20" s="89">
        <v>1</v>
      </c>
      <c r="EV20" s="89">
        <v>1</v>
      </c>
      <c r="EW20" s="89">
        <v>1</v>
      </c>
      <c r="EX20" s="89">
        <v>3</v>
      </c>
      <c r="EY20" s="89">
        <v>7</v>
      </c>
      <c r="EZ20" s="89">
        <v>2</v>
      </c>
      <c r="FA20" s="89">
        <v>2</v>
      </c>
      <c r="FB20" s="89">
        <v>3</v>
      </c>
      <c r="FC20" s="89">
        <v>25</v>
      </c>
      <c r="FD20" s="89">
        <v>2</v>
      </c>
      <c r="FE20" s="89">
        <v>4</v>
      </c>
      <c r="FF20" s="89">
        <v>13</v>
      </c>
      <c r="FG20" s="89">
        <v>6</v>
      </c>
      <c r="FH20" s="89">
        <v>17</v>
      </c>
      <c r="FI20" s="89">
        <v>5</v>
      </c>
      <c r="FJ20" s="89">
        <v>4</v>
      </c>
      <c r="FK20" s="89">
        <v>3</v>
      </c>
      <c r="FL20" s="89">
        <v>1</v>
      </c>
      <c r="FM20" s="89">
        <v>1</v>
      </c>
      <c r="FN20" s="89">
        <v>3</v>
      </c>
      <c r="FO20" s="89">
        <v>4</v>
      </c>
      <c r="FP20" s="89">
        <v>4</v>
      </c>
      <c r="FQ20" s="89">
        <v>7</v>
      </c>
      <c r="FR20" s="89">
        <v>5</v>
      </c>
      <c r="FS20" s="89">
        <v>5</v>
      </c>
      <c r="FT20" s="89">
        <v>4</v>
      </c>
      <c r="FU20" s="89">
        <v>18</v>
      </c>
      <c r="FV20" s="89">
        <v>5</v>
      </c>
      <c r="FW20" s="89">
        <v>1</v>
      </c>
      <c r="FX20" s="89">
        <v>3</v>
      </c>
      <c r="FY20" s="89">
        <v>5</v>
      </c>
      <c r="FZ20" s="89">
        <v>3</v>
      </c>
      <c r="GA20" s="89">
        <v>6</v>
      </c>
      <c r="GB20" s="89">
        <v>1</v>
      </c>
      <c r="GC20" s="89">
        <v>2</v>
      </c>
      <c r="GD20" s="89">
        <v>14</v>
      </c>
      <c r="GE20" s="89">
        <v>2</v>
      </c>
    </row>
    <row r="21" spans="34:187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1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96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1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  <c r="GE21" s="89">
        <v>0</v>
      </c>
    </row>
    <row r="22" spans="34:187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50</v>
      </c>
      <c r="CK22" s="75">
        <v>40</v>
      </c>
      <c r="CL22" s="75">
        <v>19</v>
      </c>
      <c r="CM22" s="75">
        <v>48</v>
      </c>
      <c r="CN22" s="75">
        <v>17</v>
      </c>
      <c r="CO22" s="75">
        <v>46</v>
      </c>
      <c r="CP22" s="75">
        <v>47</v>
      </c>
      <c r="CQ22" s="75">
        <v>41</v>
      </c>
      <c r="CR22" s="75">
        <v>32</v>
      </c>
      <c r="CS22" s="75">
        <v>45</v>
      </c>
      <c r="CT22" s="75">
        <v>59</v>
      </c>
      <c r="CU22" s="75">
        <v>89</v>
      </c>
      <c r="CV22" s="75">
        <v>63</v>
      </c>
      <c r="CW22" s="75">
        <v>74</v>
      </c>
      <c r="CX22" s="75">
        <v>71</v>
      </c>
      <c r="CY22" s="75">
        <v>53</v>
      </c>
      <c r="CZ22" s="75">
        <v>49</v>
      </c>
      <c r="DA22" s="75">
        <v>63</v>
      </c>
      <c r="DB22" s="75">
        <v>66</v>
      </c>
      <c r="DC22" s="75">
        <v>47</v>
      </c>
      <c r="DD22" s="75">
        <v>77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97</v>
      </c>
      <c r="DN22" s="89">
        <v>12</v>
      </c>
      <c r="DO22" s="89">
        <v>15</v>
      </c>
      <c r="DP22" s="89">
        <v>7</v>
      </c>
      <c r="DQ22" s="89">
        <v>17</v>
      </c>
      <c r="DR22" s="89">
        <v>5</v>
      </c>
      <c r="DS22" s="89">
        <v>15</v>
      </c>
      <c r="DT22" s="89">
        <v>19</v>
      </c>
      <c r="DU22" s="89">
        <v>23</v>
      </c>
      <c r="DV22" s="89">
        <v>17</v>
      </c>
      <c r="DW22" s="89">
        <v>23</v>
      </c>
      <c r="DX22" s="89">
        <v>18</v>
      </c>
      <c r="DY22" s="89">
        <v>29</v>
      </c>
      <c r="DZ22" s="89">
        <v>20</v>
      </c>
      <c r="EA22" s="89">
        <v>29</v>
      </c>
      <c r="EB22" s="89">
        <v>27</v>
      </c>
      <c r="EC22" s="89">
        <v>19</v>
      </c>
      <c r="ED22" s="89">
        <v>15</v>
      </c>
      <c r="EE22" s="89">
        <v>22</v>
      </c>
      <c r="EF22" s="89">
        <v>23</v>
      </c>
      <c r="EG22" s="89">
        <v>20</v>
      </c>
      <c r="EH22" s="89">
        <v>26</v>
      </c>
      <c r="EI22" s="89">
        <v>18</v>
      </c>
      <c r="EJ22" s="89">
        <v>10</v>
      </c>
      <c r="EK22" s="89">
        <v>8</v>
      </c>
      <c r="EL22" s="89">
        <v>14</v>
      </c>
      <c r="EM22" s="89">
        <v>7</v>
      </c>
      <c r="EN22" s="89">
        <v>17</v>
      </c>
      <c r="EO22" s="89">
        <v>20</v>
      </c>
      <c r="EP22" s="89">
        <v>14</v>
      </c>
      <c r="EQ22" s="89">
        <v>12</v>
      </c>
      <c r="ER22" s="89">
        <v>13</v>
      </c>
      <c r="ES22" s="89">
        <v>21</v>
      </c>
      <c r="ET22" s="89">
        <v>27</v>
      </c>
      <c r="EU22" s="89">
        <v>21</v>
      </c>
      <c r="EV22" s="89">
        <v>26</v>
      </c>
      <c r="EW22" s="89">
        <v>27</v>
      </c>
      <c r="EX22" s="89">
        <v>18</v>
      </c>
      <c r="EY22" s="89">
        <v>21</v>
      </c>
      <c r="EZ22" s="89">
        <v>23</v>
      </c>
      <c r="FA22" s="89">
        <v>24</v>
      </c>
      <c r="FB22" s="89">
        <v>15</v>
      </c>
      <c r="FC22" s="89">
        <v>24</v>
      </c>
      <c r="FD22" s="89">
        <v>16</v>
      </c>
      <c r="FE22" s="89">
        <v>11</v>
      </c>
      <c r="FF22" s="89">
        <v>4</v>
      </c>
      <c r="FG22" s="89">
        <v>13</v>
      </c>
      <c r="FH22" s="89">
        <v>5</v>
      </c>
      <c r="FI22" s="89">
        <v>14</v>
      </c>
      <c r="FJ22" s="89">
        <v>8</v>
      </c>
      <c r="FK22" s="89">
        <v>20</v>
      </c>
      <c r="FL22" s="89">
        <v>22</v>
      </c>
      <c r="FM22" s="89">
        <v>14</v>
      </c>
      <c r="FN22" s="89">
        <v>19</v>
      </c>
      <c r="FO22" s="89">
        <v>17</v>
      </c>
      <c r="FP22" s="89">
        <v>16</v>
      </c>
      <c r="FQ22" s="89">
        <v>13</v>
      </c>
      <c r="FR22" s="89">
        <v>18</v>
      </c>
      <c r="FS22" s="89">
        <v>19</v>
      </c>
      <c r="FT22" s="89">
        <v>12</v>
      </c>
      <c r="FU22" s="89">
        <v>23</v>
      </c>
      <c r="FV22" s="89">
        <v>4</v>
      </c>
      <c r="FW22" s="89">
        <v>4</v>
      </c>
      <c r="FX22" s="89">
        <v>4</v>
      </c>
      <c r="FY22" s="89">
        <v>4</v>
      </c>
      <c r="FZ22" s="89">
        <v>3</v>
      </c>
      <c r="GA22" s="89">
        <v>9</v>
      </c>
      <c r="GB22" s="89">
        <v>11</v>
      </c>
      <c r="GC22" s="89">
        <v>8</v>
      </c>
      <c r="GD22" s="89">
        <v>4</v>
      </c>
      <c r="GE22" s="89">
        <v>0</v>
      </c>
    </row>
    <row r="23" spans="34:187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5</v>
      </c>
      <c r="CK23" s="75">
        <v>9</v>
      </c>
      <c r="CL23" s="75">
        <v>15</v>
      </c>
      <c r="CM23" s="75">
        <v>5</v>
      </c>
      <c r="CN23" s="75">
        <v>1</v>
      </c>
      <c r="CO23" s="75">
        <v>34</v>
      </c>
      <c r="CP23" s="75">
        <v>4</v>
      </c>
      <c r="CQ23" s="75">
        <v>5</v>
      </c>
      <c r="CR23" s="75">
        <v>17</v>
      </c>
      <c r="CS23" s="75">
        <v>16</v>
      </c>
      <c r="CT23" s="75">
        <v>9</v>
      </c>
      <c r="CU23" s="75">
        <v>27</v>
      </c>
      <c r="CV23" s="75">
        <v>31</v>
      </c>
      <c r="CW23" s="75">
        <v>18</v>
      </c>
      <c r="CX23" s="75">
        <v>22</v>
      </c>
      <c r="CY23" s="75">
        <v>25</v>
      </c>
      <c r="CZ23" s="75">
        <v>13</v>
      </c>
      <c r="DA23" s="75">
        <v>27</v>
      </c>
      <c r="DB23" s="75">
        <v>26</v>
      </c>
      <c r="DC23" s="75">
        <v>11</v>
      </c>
      <c r="DD23" s="75">
        <v>10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111</v>
      </c>
      <c r="DN23" s="89">
        <v>3</v>
      </c>
      <c r="DO23" s="89">
        <v>3</v>
      </c>
      <c r="DP23" s="89">
        <v>5</v>
      </c>
      <c r="DQ23" s="89">
        <v>2</v>
      </c>
      <c r="DR23" s="89">
        <v>0</v>
      </c>
      <c r="DS23" s="89">
        <v>12</v>
      </c>
      <c r="DT23" s="89">
        <v>1</v>
      </c>
      <c r="DU23" s="89">
        <v>2</v>
      </c>
      <c r="DV23" s="89">
        <v>9</v>
      </c>
      <c r="DW23" s="89">
        <v>6</v>
      </c>
      <c r="DX23" s="89">
        <v>1</v>
      </c>
      <c r="DY23" s="89">
        <v>9</v>
      </c>
      <c r="DZ23" s="89">
        <v>12</v>
      </c>
      <c r="EA23" s="89">
        <v>10</v>
      </c>
      <c r="EB23" s="89">
        <v>8</v>
      </c>
      <c r="EC23" s="89">
        <v>7</v>
      </c>
      <c r="ED23" s="89">
        <v>7</v>
      </c>
      <c r="EE23" s="89">
        <v>8</v>
      </c>
      <c r="EF23" s="89">
        <v>13</v>
      </c>
      <c r="EG23" s="89">
        <v>3</v>
      </c>
      <c r="EH23" s="89">
        <v>2</v>
      </c>
      <c r="EI23" s="89">
        <v>0</v>
      </c>
      <c r="EJ23" s="89">
        <v>4</v>
      </c>
      <c r="EK23" s="89">
        <v>2</v>
      </c>
      <c r="EL23" s="89">
        <v>2</v>
      </c>
      <c r="EM23" s="89">
        <v>0</v>
      </c>
      <c r="EN23" s="89">
        <v>11</v>
      </c>
      <c r="EO23" s="89">
        <v>1</v>
      </c>
      <c r="EP23" s="89">
        <v>2</v>
      </c>
      <c r="EQ23" s="89">
        <v>5</v>
      </c>
      <c r="ER23" s="89">
        <v>9</v>
      </c>
      <c r="ES23" s="89">
        <v>7</v>
      </c>
      <c r="ET23" s="89">
        <v>13</v>
      </c>
      <c r="EU23" s="89">
        <v>13</v>
      </c>
      <c r="EV23" s="89">
        <v>4</v>
      </c>
      <c r="EW23" s="89">
        <v>6</v>
      </c>
      <c r="EX23" s="89">
        <v>12</v>
      </c>
      <c r="EY23" s="89">
        <v>3</v>
      </c>
      <c r="EZ23" s="89">
        <v>11</v>
      </c>
      <c r="FA23" s="89">
        <v>7</v>
      </c>
      <c r="FB23" s="89">
        <v>5</v>
      </c>
      <c r="FC23" s="89">
        <v>1</v>
      </c>
      <c r="FD23" s="89">
        <v>2</v>
      </c>
      <c r="FE23" s="89">
        <v>2</v>
      </c>
      <c r="FF23" s="89">
        <v>8</v>
      </c>
      <c r="FG23" s="89">
        <v>1</v>
      </c>
      <c r="FH23" s="89">
        <v>1</v>
      </c>
      <c r="FI23" s="89">
        <v>11</v>
      </c>
      <c r="FJ23" s="89">
        <v>2</v>
      </c>
      <c r="FK23" s="89">
        <v>1</v>
      </c>
      <c r="FL23" s="89">
        <v>3</v>
      </c>
      <c r="FM23" s="89">
        <v>6</v>
      </c>
      <c r="FN23" s="89">
        <v>4</v>
      </c>
      <c r="FO23" s="89">
        <v>8</v>
      </c>
      <c r="FP23" s="89">
        <v>6</v>
      </c>
      <c r="FQ23" s="89">
        <v>3</v>
      </c>
      <c r="FR23" s="89">
        <v>8</v>
      </c>
      <c r="FS23" s="89">
        <v>6</v>
      </c>
      <c r="FT23" s="89">
        <v>3</v>
      </c>
      <c r="FU23" s="89">
        <v>3</v>
      </c>
      <c r="FV23" s="89">
        <v>0</v>
      </c>
      <c r="FW23" s="89">
        <v>0</v>
      </c>
      <c r="FX23" s="89">
        <v>0</v>
      </c>
      <c r="FY23" s="89">
        <v>1</v>
      </c>
      <c r="FZ23" s="89">
        <v>3</v>
      </c>
      <c r="GA23" s="89">
        <v>1</v>
      </c>
      <c r="GB23" s="89">
        <v>2</v>
      </c>
      <c r="GC23" s="89">
        <v>0</v>
      </c>
      <c r="GD23" s="89">
        <v>4</v>
      </c>
      <c r="GE23" s="89">
        <v>0</v>
      </c>
    </row>
    <row r="24" spans="34:187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8</v>
      </c>
      <c r="CK24" s="75">
        <v>11</v>
      </c>
      <c r="CL24" s="75">
        <v>17</v>
      </c>
      <c r="CM24" s="75">
        <v>5</v>
      </c>
      <c r="CN24" s="75">
        <v>1</v>
      </c>
      <c r="CO24" s="75">
        <v>43</v>
      </c>
      <c r="CP24" s="75">
        <v>8</v>
      </c>
      <c r="CQ24" s="75">
        <v>5</v>
      </c>
      <c r="CR24" s="75">
        <v>18</v>
      </c>
      <c r="CS24" s="75">
        <v>21</v>
      </c>
      <c r="CT24" s="75">
        <v>9</v>
      </c>
      <c r="CU24" s="75">
        <v>40</v>
      </c>
      <c r="CV24" s="75">
        <v>40</v>
      </c>
      <c r="CW24" s="75">
        <v>26</v>
      </c>
      <c r="CX24" s="75">
        <v>25</v>
      </c>
      <c r="CY24" s="75">
        <v>29</v>
      </c>
      <c r="CZ24" s="75">
        <v>15</v>
      </c>
      <c r="DA24" s="75">
        <v>32</v>
      </c>
      <c r="DB24" s="75">
        <v>29</v>
      </c>
      <c r="DC24" s="75">
        <v>14</v>
      </c>
      <c r="DD24" s="75">
        <v>15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98</v>
      </c>
      <c r="DN24" s="89">
        <v>4</v>
      </c>
      <c r="DO24" s="89">
        <v>4</v>
      </c>
      <c r="DP24" s="89">
        <v>5</v>
      </c>
      <c r="DQ24" s="89">
        <v>2</v>
      </c>
      <c r="DR24" s="89">
        <v>0</v>
      </c>
      <c r="DS24" s="89">
        <v>15</v>
      </c>
      <c r="DT24" s="89">
        <v>3</v>
      </c>
      <c r="DU24" s="89">
        <v>2</v>
      </c>
      <c r="DV24" s="89">
        <v>10</v>
      </c>
      <c r="DW24" s="89">
        <v>7</v>
      </c>
      <c r="DX24" s="89">
        <v>1</v>
      </c>
      <c r="DY24" s="89">
        <v>12</v>
      </c>
      <c r="DZ24" s="89">
        <v>15</v>
      </c>
      <c r="EA24" s="89">
        <v>12</v>
      </c>
      <c r="EB24" s="89">
        <v>9</v>
      </c>
      <c r="EC24" s="89">
        <v>9</v>
      </c>
      <c r="ED24" s="89">
        <v>9</v>
      </c>
      <c r="EE24" s="89">
        <v>11</v>
      </c>
      <c r="EF24" s="89">
        <v>14</v>
      </c>
      <c r="EG24" s="89">
        <v>4</v>
      </c>
      <c r="EH24" s="89">
        <v>3</v>
      </c>
      <c r="EI24" s="89">
        <v>0</v>
      </c>
      <c r="EJ24" s="89">
        <v>4</v>
      </c>
      <c r="EK24" s="89">
        <v>3</v>
      </c>
      <c r="EL24" s="89">
        <v>2</v>
      </c>
      <c r="EM24" s="89">
        <v>0</v>
      </c>
      <c r="EN24" s="89">
        <v>17</v>
      </c>
      <c r="EO24" s="89">
        <v>3</v>
      </c>
      <c r="EP24" s="89">
        <v>2</v>
      </c>
      <c r="EQ24" s="89">
        <v>5</v>
      </c>
      <c r="ER24" s="89">
        <v>13</v>
      </c>
      <c r="ES24" s="89">
        <v>7</v>
      </c>
      <c r="ET24" s="89">
        <v>16</v>
      </c>
      <c r="EU24" s="89">
        <v>14</v>
      </c>
      <c r="EV24" s="89">
        <v>6</v>
      </c>
      <c r="EW24" s="89">
        <v>7</v>
      </c>
      <c r="EX24" s="89">
        <v>12</v>
      </c>
      <c r="EY24" s="89">
        <v>3</v>
      </c>
      <c r="EZ24" s="89">
        <v>13</v>
      </c>
      <c r="FA24" s="89">
        <v>9</v>
      </c>
      <c r="FB24" s="89">
        <v>7</v>
      </c>
      <c r="FC24" s="89">
        <v>2</v>
      </c>
      <c r="FD24" s="89">
        <v>4</v>
      </c>
      <c r="FE24" s="89">
        <v>3</v>
      </c>
      <c r="FF24" s="89">
        <v>9</v>
      </c>
      <c r="FG24" s="89">
        <v>1</v>
      </c>
      <c r="FH24" s="89">
        <v>1</v>
      </c>
      <c r="FI24" s="89">
        <v>11</v>
      </c>
      <c r="FJ24" s="89">
        <v>2</v>
      </c>
      <c r="FK24" s="89">
        <v>1</v>
      </c>
      <c r="FL24" s="89">
        <v>7</v>
      </c>
      <c r="FM24" s="89">
        <v>10</v>
      </c>
      <c r="FN24" s="89">
        <v>8</v>
      </c>
      <c r="FO24" s="89">
        <v>9</v>
      </c>
      <c r="FP24" s="89">
        <v>8</v>
      </c>
      <c r="FQ24" s="89">
        <v>3</v>
      </c>
      <c r="FR24" s="89">
        <v>8</v>
      </c>
      <c r="FS24" s="89">
        <v>6</v>
      </c>
      <c r="FT24" s="89">
        <v>3</v>
      </c>
      <c r="FU24" s="89">
        <v>5</v>
      </c>
      <c r="FV24" s="89">
        <v>0</v>
      </c>
      <c r="FW24" s="89">
        <v>0</v>
      </c>
      <c r="FX24" s="89">
        <v>0</v>
      </c>
      <c r="FY24" s="89">
        <v>1</v>
      </c>
      <c r="FZ24" s="89">
        <v>3</v>
      </c>
      <c r="GA24" s="89">
        <v>1</v>
      </c>
      <c r="GB24" s="89">
        <v>5</v>
      </c>
      <c r="GC24" s="89">
        <v>1</v>
      </c>
      <c r="GD24" s="89">
        <v>5</v>
      </c>
      <c r="GE24" s="89">
        <v>0</v>
      </c>
    </row>
    <row r="25" spans="34:187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3</v>
      </c>
      <c r="CK25" s="75">
        <v>2</v>
      </c>
      <c r="CL25" s="75">
        <v>2</v>
      </c>
      <c r="CM25" s="75">
        <v>0</v>
      </c>
      <c r="CN25" s="75">
        <v>0</v>
      </c>
      <c r="CO25" s="75">
        <v>8</v>
      </c>
      <c r="CP25" s="75">
        <v>4</v>
      </c>
      <c r="CQ25" s="75">
        <v>0</v>
      </c>
      <c r="CR25" s="75">
        <v>1</v>
      </c>
      <c r="CS25" s="75">
        <v>5</v>
      </c>
      <c r="CT25" s="75">
        <v>0</v>
      </c>
      <c r="CU25" s="75">
        <v>13</v>
      </c>
      <c r="CV25" s="75">
        <v>6</v>
      </c>
      <c r="CW25" s="75">
        <v>8</v>
      </c>
      <c r="CX25" s="75">
        <v>3</v>
      </c>
      <c r="CY25" s="75">
        <v>3</v>
      </c>
      <c r="CZ25" s="75">
        <v>1</v>
      </c>
      <c r="DA25" s="75">
        <v>3</v>
      </c>
      <c r="DB25" s="75">
        <v>2</v>
      </c>
      <c r="DC25" s="75">
        <v>3</v>
      </c>
      <c r="DD25" s="75">
        <v>4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110</v>
      </c>
      <c r="DN25" s="89">
        <v>1</v>
      </c>
      <c r="DO25" s="89">
        <v>1</v>
      </c>
      <c r="DP25" s="89">
        <v>0</v>
      </c>
      <c r="DQ25" s="89">
        <v>0</v>
      </c>
      <c r="DR25" s="89">
        <v>0</v>
      </c>
      <c r="DS25" s="89">
        <v>2</v>
      </c>
      <c r="DT25" s="89">
        <v>2</v>
      </c>
      <c r="DU25" s="89">
        <v>0</v>
      </c>
      <c r="DV25" s="89">
        <v>1</v>
      </c>
      <c r="DW25" s="89">
        <v>1</v>
      </c>
      <c r="DX25" s="89">
        <v>0</v>
      </c>
      <c r="DY25" s="89">
        <v>3</v>
      </c>
      <c r="DZ25" s="89">
        <v>1</v>
      </c>
      <c r="EA25" s="89">
        <v>2</v>
      </c>
      <c r="EB25" s="89">
        <v>1</v>
      </c>
      <c r="EC25" s="89">
        <v>1</v>
      </c>
      <c r="ED25" s="89">
        <v>1</v>
      </c>
      <c r="EE25" s="89">
        <v>1</v>
      </c>
      <c r="EF25" s="89">
        <v>0</v>
      </c>
      <c r="EG25" s="89">
        <v>1</v>
      </c>
      <c r="EH25" s="89">
        <v>0</v>
      </c>
      <c r="EI25" s="89">
        <v>0</v>
      </c>
      <c r="EJ25" s="89">
        <v>0</v>
      </c>
      <c r="EK25" s="89">
        <v>1</v>
      </c>
      <c r="EL25" s="89">
        <v>0</v>
      </c>
      <c r="EM25" s="89">
        <v>0</v>
      </c>
      <c r="EN25" s="89">
        <v>6</v>
      </c>
      <c r="EO25" s="89">
        <v>2</v>
      </c>
      <c r="EP25" s="89">
        <v>0</v>
      </c>
      <c r="EQ25" s="89">
        <v>0</v>
      </c>
      <c r="ER25" s="89">
        <v>4</v>
      </c>
      <c r="ES25" s="89">
        <v>0</v>
      </c>
      <c r="ET25" s="89">
        <v>3</v>
      </c>
      <c r="EU25" s="89">
        <v>1</v>
      </c>
      <c r="EV25" s="89">
        <v>2</v>
      </c>
      <c r="EW25" s="89">
        <v>1</v>
      </c>
      <c r="EX25" s="89">
        <v>0</v>
      </c>
      <c r="EY25" s="89">
        <v>0</v>
      </c>
      <c r="EZ25" s="89">
        <v>2</v>
      </c>
      <c r="FA25" s="89">
        <v>2</v>
      </c>
      <c r="FB25" s="89">
        <v>2</v>
      </c>
      <c r="FC25" s="89">
        <v>1</v>
      </c>
      <c r="FD25" s="89">
        <v>2</v>
      </c>
      <c r="FE25" s="89">
        <v>1</v>
      </c>
      <c r="FF25" s="89">
        <v>1</v>
      </c>
      <c r="FG25" s="89">
        <v>0</v>
      </c>
      <c r="FH25" s="89">
        <v>0</v>
      </c>
      <c r="FI25" s="89">
        <v>0</v>
      </c>
      <c r="FJ25" s="89">
        <v>0</v>
      </c>
      <c r="FK25" s="89">
        <v>0</v>
      </c>
      <c r="FL25" s="89">
        <v>4</v>
      </c>
      <c r="FM25" s="89">
        <v>3</v>
      </c>
      <c r="FN25" s="89">
        <v>4</v>
      </c>
      <c r="FO25" s="89">
        <v>1</v>
      </c>
      <c r="FP25" s="89">
        <v>2</v>
      </c>
      <c r="FQ25" s="89">
        <v>0</v>
      </c>
      <c r="FR25" s="89">
        <v>0</v>
      </c>
      <c r="FS25" s="89">
        <v>0</v>
      </c>
      <c r="FT25" s="89">
        <v>0</v>
      </c>
      <c r="FU25" s="89">
        <v>2</v>
      </c>
      <c r="FV25" s="89">
        <v>0</v>
      </c>
      <c r="FW25" s="89">
        <v>0</v>
      </c>
      <c r="FX25" s="89">
        <v>0</v>
      </c>
      <c r="FY25" s="89">
        <v>0</v>
      </c>
      <c r="FZ25" s="89">
        <v>0</v>
      </c>
      <c r="GA25" s="89">
        <v>0</v>
      </c>
      <c r="GB25" s="89">
        <v>3</v>
      </c>
      <c r="GC25" s="89">
        <v>1</v>
      </c>
      <c r="GD25" s="89">
        <v>1</v>
      </c>
      <c r="GE25" s="89">
        <v>0</v>
      </c>
    </row>
    <row r="26" spans="34:187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1</v>
      </c>
      <c r="CP26" s="75">
        <v>0</v>
      </c>
      <c r="CQ26" s="75">
        <v>0</v>
      </c>
      <c r="CR26" s="75">
        <v>0</v>
      </c>
      <c r="CS26" s="75">
        <v>0</v>
      </c>
      <c r="CT26" s="75">
        <v>0</v>
      </c>
      <c r="CU26" s="75">
        <v>0</v>
      </c>
      <c r="CV26" s="75">
        <v>3</v>
      </c>
      <c r="CW26" s="75">
        <v>0</v>
      </c>
      <c r="CX26" s="75">
        <v>0</v>
      </c>
      <c r="CY26" s="75">
        <v>1</v>
      </c>
      <c r="CZ26" s="75">
        <v>1</v>
      </c>
      <c r="DA26" s="75">
        <v>2</v>
      </c>
      <c r="DB26" s="75">
        <v>1</v>
      </c>
      <c r="DC26" s="75">
        <v>0</v>
      </c>
      <c r="DD26" s="75">
        <v>1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112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1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2</v>
      </c>
      <c r="EA26" s="89">
        <v>0</v>
      </c>
      <c r="EB26" s="89">
        <v>0</v>
      </c>
      <c r="EC26" s="89">
        <v>1</v>
      </c>
      <c r="ED26" s="89">
        <v>1</v>
      </c>
      <c r="EE26" s="89">
        <v>2</v>
      </c>
      <c r="EF26" s="89">
        <v>1</v>
      </c>
      <c r="EG26" s="89">
        <v>0</v>
      </c>
      <c r="EH26" s="89">
        <v>1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0</v>
      </c>
      <c r="EV26" s="89">
        <v>0</v>
      </c>
      <c r="EW26" s="89">
        <v>0</v>
      </c>
      <c r="EX26" s="89">
        <v>0</v>
      </c>
      <c r="EY26" s="89">
        <v>0</v>
      </c>
      <c r="EZ26" s="89">
        <v>0</v>
      </c>
      <c r="FA26" s="89">
        <v>0</v>
      </c>
      <c r="FB26" s="89">
        <v>0</v>
      </c>
      <c r="FC26" s="89">
        <v>0</v>
      </c>
      <c r="FD26" s="89">
        <v>0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1</v>
      </c>
      <c r="FN26" s="89">
        <v>0</v>
      </c>
      <c r="FO26" s="89">
        <v>0</v>
      </c>
      <c r="FP26" s="89">
        <v>0</v>
      </c>
      <c r="FQ26" s="89">
        <v>0</v>
      </c>
      <c r="FR26" s="89">
        <v>0</v>
      </c>
      <c r="FS26" s="89">
        <v>0</v>
      </c>
      <c r="FT26" s="89">
        <v>0</v>
      </c>
      <c r="FU26" s="89">
        <v>0</v>
      </c>
      <c r="FV26" s="89">
        <v>0</v>
      </c>
      <c r="FW26" s="89">
        <v>0</v>
      </c>
      <c r="FX26" s="89">
        <v>0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  <c r="GE26" s="89">
        <v>0</v>
      </c>
    </row>
    <row r="27" spans="34:187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15</v>
      </c>
      <c r="CK27" s="75">
        <v>11</v>
      </c>
      <c r="CL27" s="75">
        <v>15</v>
      </c>
      <c r="CM27" s="75">
        <v>18</v>
      </c>
      <c r="CN27" s="75">
        <v>15</v>
      </c>
      <c r="CO27" s="75">
        <v>4</v>
      </c>
      <c r="CP27" s="75">
        <v>6</v>
      </c>
      <c r="CQ27" s="75">
        <v>9</v>
      </c>
      <c r="CR27" s="75">
        <v>9</v>
      </c>
      <c r="CS27" s="75">
        <v>5</v>
      </c>
      <c r="CT27" s="75">
        <v>5</v>
      </c>
      <c r="CU27" s="75">
        <v>2</v>
      </c>
      <c r="CV27" s="75">
        <v>4</v>
      </c>
      <c r="CW27" s="75">
        <v>11</v>
      </c>
      <c r="CX27" s="75">
        <v>5</v>
      </c>
      <c r="CY27" s="75">
        <v>7</v>
      </c>
      <c r="CZ27" s="75">
        <v>4</v>
      </c>
      <c r="DA27" s="75">
        <v>4</v>
      </c>
      <c r="DB27" s="75">
        <v>8</v>
      </c>
      <c r="DC27" s="75">
        <v>6</v>
      </c>
      <c r="DD27" s="75">
        <v>1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99</v>
      </c>
      <c r="DN27" s="89">
        <v>5</v>
      </c>
      <c r="DO27" s="89">
        <v>4</v>
      </c>
      <c r="DP27" s="89">
        <v>6</v>
      </c>
      <c r="DQ27" s="89">
        <v>6</v>
      </c>
      <c r="DR27" s="89">
        <v>5</v>
      </c>
      <c r="DS27" s="89">
        <v>3</v>
      </c>
      <c r="DT27" s="89">
        <v>2</v>
      </c>
      <c r="DU27" s="89">
        <v>4</v>
      </c>
      <c r="DV27" s="89">
        <v>4</v>
      </c>
      <c r="DW27" s="89">
        <v>3</v>
      </c>
      <c r="DX27" s="89">
        <v>2</v>
      </c>
      <c r="DY27" s="89">
        <v>0</v>
      </c>
      <c r="DZ27" s="89">
        <v>1</v>
      </c>
      <c r="EA27" s="89">
        <v>3</v>
      </c>
      <c r="EB27" s="89">
        <v>2</v>
      </c>
      <c r="EC27" s="89">
        <v>2</v>
      </c>
      <c r="ED27" s="89">
        <v>1</v>
      </c>
      <c r="EE27" s="89">
        <v>1</v>
      </c>
      <c r="EF27" s="89">
        <v>2</v>
      </c>
      <c r="EG27" s="89">
        <v>0</v>
      </c>
      <c r="EH27" s="89">
        <v>0</v>
      </c>
      <c r="EI27" s="89">
        <v>5</v>
      </c>
      <c r="EJ27" s="89">
        <v>4</v>
      </c>
      <c r="EK27" s="89">
        <v>5</v>
      </c>
      <c r="EL27" s="89">
        <v>3</v>
      </c>
      <c r="EM27" s="89">
        <v>3</v>
      </c>
      <c r="EN27" s="89">
        <v>0</v>
      </c>
      <c r="EO27" s="89">
        <v>2</v>
      </c>
      <c r="EP27" s="89">
        <v>3</v>
      </c>
      <c r="EQ27" s="89">
        <v>3</v>
      </c>
      <c r="ER27" s="89">
        <v>1</v>
      </c>
      <c r="ES27" s="89">
        <v>2</v>
      </c>
      <c r="ET27" s="89">
        <v>1</v>
      </c>
      <c r="EU27" s="89">
        <v>1</v>
      </c>
      <c r="EV27" s="89">
        <v>4</v>
      </c>
      <c r="EW27" s="89">
        <v>2</v>
      </c>
      <c r="EX27" s="89">
        <v>2</v>
      </c>
      <c r="EY27" s="89">
        <v>1</v>
      </c>
      <c r="EZ27" s="89">
        <v>2</v>
      </c>
      <c r="FA27" s="89">
        <v>2</v>
      </c>
      <c r="FB27" s="89">
        <v>4</v>
      </c>
      <c r="FC27" s="89">
        <v>0</v>
      </c>
      <c r="FD27" s="89">
        <v>5</v>
      </c>
      <c r="FE27" s="89">
        <v>1</v>
      </c>
      <c r="FF27" s="89">
        <v>4</v>
      </c>
      <c r="FG27" s="89">
        <v>4</v>
      </c>
      <c r="FH27" s="89">
        <v>7</v>
      </c>
      <c r="FI27" s="89">
        <v>1</v>
      </c>
      <c r="FJ27" s="89">
        <v>2</v>
      </c>
      <c r="FK27" s="89">
        <v>1</v>
      </c>
      <c r="FL27" s="89">
        <v>0</v>
      </c>
      <c r="FM27" s="89">
        <v>1</v>
      </c>
      <c r="FN27" s="89">
        <v>4</v>
      </c>
      <c r="FO27" s="89">
        <v>1</v>
      </c>
      <c r="FP27" s="89">
        <v>3</v>
      </c>
      <c r="FQ27" s="89">
        <v>2</v>
      </c>
      <c r="FR27" s="89">
        <v>1</v>
      </c>
      <c r="FS27" s="89">
        <v>4</v>
      </c>
      <c r="FT27" s="89">
        <v>2</v>
      </c>
      <c r="FU27" s="89">
        <v>0</v>
      </c>
      <c r="FV27" s="89">
        <v>0</v>
      </c>
      <c r="FW27" s="89">
        <v>2</v>
      </c>
      <c r="FX27" s="89">
        <v>5</v>
      </c>
      <c r="FY27" s="89">
        <v>2</v>
      </c>
      <c r="FZ27" s="89">
        <v>2</v>
      </c>
      <c r="GA27" s="89">
        <v>1</v>
      </c>
      <c r="GB27" s="89">
        <v>1</v>
      </c>
      <c r="GC27" s="89">
        <v>1</v>
      </c>
      <c r="GD27" s="89">
        <v>1</v>
      </c>
      <c r="GE27" s="89">
        <v>0</v>
      </c>
    </row>
    <row r="28" spans="34:187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0</v>
      </c>
      <c r="CL28" s="75">
        <v>0</v>
      </c>
      <c r="CM28" s="75">
        <v>2</v>
      </c>
      <c r="CN28" s="75">
        <v>4</v>
      </c>
      <c r="CO28" s="75">
        <v>1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11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100</v>
      </c>
      <c r="DN28" s="89">
        <v>0</v>
      </c>
      <c r="DO28" s="89">
        <v>0</v>
      </c>
      <c r="DP28" s="89">
        <v>0</v>
      </c>
      <c r="DQ28" s="89">
        <v>0</v>
      </c>
      <c r="DR28" s="89">
        <v>1</v>
      </c>
      <c r="DS28" s="89">
        <v>0</v>
      </c>
      <c r="DT28" s="89">
        <v>0</v>
      </c>
      <c r="DU28" s="89">
        <v>0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3</v>
      </c>
      <c r="EI28" s="89">
        <v>0</v>
      </c>
      <c r="EJ28" s="89">
        <v>0</v>
      </c>
      <c r="EK28" s="89">
        <v>0</v>
      </c>
      <c r="EL28" s="89">
        <v>2</v>
      </c>
      <c r="EM28" s="89">
        <v>2</v>
      </c>
      <c r="EN28" s="89">
        <v>1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0</v>
      </c>
      <c r="EU28" s="89">
        <v>0</v>
      </c>
      <c r="EV28" s="89">
        <v>0</v>
      </c>
      <c r="EW28" s="89">
        <v>0</v>
      </c>
      <c r="EX28" s="89">
        <v>0</v>
      </c>
      <c r="EY28" s="89">
        <v>0</v>
      </c>
      <c r="EZ28" s="89">
        <v>0</v>
      </c>
      <c r="FA28" s="89">
        <v>0</v>
      </c>
      <c r="FB28" s="89">
        <v>0</v>
      </c>
      <c r="FC28" s="89">
        <v>2</v>
      </c>
      <c r="FD28" s="89">
        <v>0</v>
      </c>
      <c r="FE28" s="89">
        <v>0</v>
      </c>
      <c r="FF28" s="89">
        <v>0</v>
      </c>
      <c r="FG28" s="89">
        <v>0</v>
      </c>
      <c r="FH28" s="89">
        <v>1</v>
      </c>
      <c r="FI28" s="89">
        <v>0</v>
      </c>
      <c r="FJ28" s="89">
        <v>0</v>
      </c>
      <c r="FK28" s="89">
        <v>0</v>
      </c>
      <c r="FL28" s="89">
        <v>0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0</v>
      </c>
      <c r="FS28" s="89">
        <v>0</v>
      </c>
      <c r="FT28" s="89">
        <v>0</v>
      </c>
      <c r="FU28" s="89">
        <v>5</v>
      </c>
      <c r="FV28" s="89">
        <v>0</v>
      </c>
      <c r="FW28" s="89">
        <v>0</v>
      </c>
      <c r="FX28" s="89">
        <v>0</v>
      </c>
      <c r="FY28" s="89">
        <v>0</v>
      </c>
      <c r="FZ28" s="89">
        <v>0</v>
      </c>
      <c r="GA28" s="89">
        <v>0</v>
      </c>
      <c r="GB28" s="89">
        <v>0</v>
      </c>
      <c r="GC28" s="89">
        <v>0</v>
      </c>
      <c r="GD28" s="89">
        <v>1</v>
      </c>
      <c r="GE28" s="89">
        <v>0</v>
      </c>
    </row>
    <row r="29" spans="34:187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101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  <c r="GE29" s="89">
        <v>0</v>
      </c>
    </row>
    <row r="30" spans="34:187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9</v>
      </c>
      <c r="CK30" s="75">
        <v>13</v>
      </c>
      <c r="CL30" s="75">
        <v>11</v>
      </c>
      <c r="CM30" s="75">
        <v>9</v>
      </c>
      <c r="CN30" s="75">
        <v>3</v>
      </c>
      <c r="CO30" s="75">
        <v>11</v>
      </c>
      <c r="CP30" s="75">
        <v>14</v>
      </c>
      <c r="CQ30" s="75">
        <v>12</v>
      </c>
      <c r="CR30" s="75">
        <v>8</v>
      </c>
      <c r="CS30" s="75">
        <v>7</v>
      </c>
      <c r="CT30" s="75">
        <v>17</v>
      </c>
      <c r="CU30" s="75">
        <v>7</v>
      </c>
      <c r="CV30" s="75">
        <v>14</v>
      </c>
      <c r="CW30" s="75">
        <v>8</v>
      </c>
      <c r="CX30" s="75">
        <v>13</v>
      </c>
      <c r="CY30" s="75">
        <v>12</v>
      </c>
      <c r="CZ30" s="75">
        <v>14</v>
      </c>
      <c r="DA30" s="75">
        <v>12</v>
      </c>
      <c r="DB30" s="75">
        <v>5</v>
      </c>
      <c r="DC30" s="75">
        <v>15</v>
      </c>
      <c r="DD30" s="75">
        <v>15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102</v>
      </c>
      <c r="DN30" s="89">
        <v>3</v>
      </c>
      <c r="DO30" s="89">
        <v>5</v>
      </c>
      <c r="DP30" s="89">
        <v>4</v>
      </c>
      <c r="DQ30" s="89">
        <v>3</v>
      </c>
      <c r="DR30" s="89">
        <v>2</v>
      </c>
      <c r="DS30" s="89">
        <v>3</v>
      </c>
      <c r="DT30" s="89">
        <v>5</v>
      </c>
      <c r="DU30" s="89">
        <v>6</v>
      </c>
      <c r="DV30" s="89">
        <v>4</v>
      </c>
      <c r="DW30" s="89">
        <v>3</v>
      </c>
      <c r="DX30" s="89">
        <v>6</v>
      </c>
      <c r="DY30" s="89">
        <v>1</v>
      </c>
      <c r="DZ30" s="89">
        <v>4</v>
      </c>
      <c r="EA30" s="89">
        <v>4</v>
      </c>
      <c r="EB30" s="89">
        <v>5</v>
      </c>
      <c r="EC30" s="89">
        <v>5</v>
      </c>
      <c r="ED30" s="89">
        <v>6</v>
      </c>
      <c r="EE30" s="89">
        <v>6</v>
      </c>
      <c r="EF30" s="89">
        <v>1</v>
      </c>
      <c r="EG30" s="89">
        <v>7</v>
      </c>
      <c r="EH30" s="89">
        <v>6</v>
      </c>
      <c r="EI30" s="89">
        <v>1</v>
      </c>
      <c r="EJ30" s="89">
        <v>1</v>
      </c>
      <c r="EK30" s="89">
        <v>3</v>
      </c>
      <c r="EL30" s="89">
        <v>3</v>
      </c>
      <c r="EM30" s="89">
        <v>1</v>
      </c>
      <c r="EN30" s="89">
        <v>3</v>
      </c>
      <c r="EO30" s="89">
        <v>4</v>
      </c>
      <c r="EP30" s="89">
        <v>4</v>
      </c>
      <c r="EQ30" s="89">
        <v>3</v>
      </c>
      <c r="ER30" s="89">
        <v>3</v>
      </c>
      <c r="ES30" s="89">
        <v>4</v>
      </c>
      <c r="ET30" s="89">
        <v>1</v>
      </c>
      <c r="EU30" s="89">
        <v>3</v>
      </c>
      <c r="EV30" s="89">
        <v>2</v>
      </c>
      <c r="EW30" s="89">
        <v>3</v>
      </c>
      <c r="EX30" s="89">
        <v>3</v>
      </c>
      <c r="EY30" s="89">
        <v>4</v>
      </c>
      <c r="EZ30" s="89">
        <v>2</v>
      </c>
      <c r="FA30" s="89">
        <v>4</v>
      </c>
      <c r="FB30" s="89">
        <v>4</v>
      </c>
      <c r="FC30" s="89">
        <v>4</v>
      </c>
      <c r="FD30" s="89">
        <v>2</v>
      </c>
      <c r="FE30" s="89">
        <v>5</v>
      </c>
      <c r="FF30" s="89">
        <v>4</v>
      </c>
      <c r="FG30" s="89">
        <v>3</v>
      </c>
      <c r="FH30" s="89">
        <v>0</v>
      </c>
      <c r="FI30" s="89">
        <v>5</v>
      </c>
      <c r="FJ30" s="89">
        <v>5</v>
      </c>
      <c r="FK30" s="89">
        <v>7</v>
      </c>
      <c r="FL30" s="89">
        <v>4</v>
      </c>
      <c r="FM30" s="89">
        <v>4</v>
      </c>
      <c r="FN30" s="89">
        <v>2</v>
      </c>
      <c r="FO30" s="89">
        <v>5</v>
      </c>
      <c r="FP30" s="89">
        <v>4</v>
      </c>
      <c r="FQ30" s="89">
        <v>4</v>
      </c>
      <c r="FR30" s="89">
        <v>4</v>
      </c>
      <c r="FS30" s="89">
        <v>0</v>
      </c>
      <c r="FT30" s="89">
        <v>4</v>
      </c>
      <c r="FU30" s="89">
        <v>3</v>
      </c>
      <c r="FV30" s="89">
        <v>3</v>
      </c>
      <c r="FW30" s="89">
        <v>2</v>
      </c>
      <c r="FX30" s="89">
        <v>0</v>
      </c>
      <c r="FY30" s="89">
        <v>2</v>
      </c>
      <c r="FZ30" s="89">
        <v>1</v>
      </c>
      <c r="GA30" s="89">
        <v>1</v>
      </c>
      <c r="GB30" s="89">
        <v>1</v>
      </c>
      <c r="GC30" s="89">
        <v>3</v>
      </c>
      <c r="GD30" s="89">
        <v>2</v>
      </c>
      <c r="GE30" s="89">
        <v>0</v>
      </c>
    </row>
    <row r="31" spans="34:187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6</v>
      </c>
      <c r="CK31" s="75">
        <v>6</v>
      </c>
      <c r="CL31" s="75">
        <v>0</v>
      </c>
      <c r="CM31" s="75">
        <v>1</v>
      </c>
      <c r="CN31" s="75">
        <v>3</v>
      </c>
      <c r="CO31" s="75">
        <v>9</v>
      </c>
      <c r="CP31" s="75">
        <v>5</v>
      </c>
      <c r="CQ31" s="75">
        <v>2</v>
      </c>
      <c r="CR31" s="75">
        <v>4</v>
      </c>
      <c r="CS31" s="75">
        <v>9</v>
      </c>
      <c r="CT31" s="75">
        <v>4</v>
      </c>
      <c r="CU31" s="75">
        <v>13</v>
      </c>
      <c r="CV31" s="75">
        <v>10</v>
      </c>
      <c r="CW31" s="75">
        <v>6</v>
      </c>
      <c r="CX31" s="75">
        <v>8</v>
      </c>
      <c r="CY31" s="75">
        <v>4</v>
      </c>
      <c r="CZ31" s="75">
        <v>7</v>
      </c>
      <c r="DA31" s="75">
        <v>7</v>
      </c>
      <c r="DB31" s="75">
        <v>10</v>
      </c>
      <c r="DC31" s="75">
        <v>4</v>
      </c>
      <c r="DD31" s="75">
        <v>4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113</v>
      </c>
      <c r="DN31" s="89">
        <v>1</v>
      </c>
      <c r="DO31" s="89">
        <v>1</v>
      </c>
      <c r="DP31" s="89">
        <v>0</v>
      </c>
      <c r="DQ31" s="89">
        <v>0</v>
      </c>
      <c r="DR31" s="89">
        <v>1</v>
      </c>
      <c r="DS31" s="89">
        <v>4</v>
      </c>
      <c r="DT31" s="89">
        <v>3</v>
      </c>
      <c r="DU31" s="89">
        <v>0</v>
      </c>
      <c r="DV31" s="89">
        <v>2</v>
      </c>
      <c r="DW31" s="89">
        <v>4</v>
      </c>
      <c r="DX31" s="89">
        <v>2</v>
      </c>
      <c r="DY31" s="89">
        <v>6</v>
      </c>
      <c r="DZ31" s="89">
        <v>4</v>
      </c>
      <c r="EA31" s="89">
        <v>3</v>
      </c>
      <c r="EB31" s="89">
        <v>3</v>
      </c>
      <c r="EC31" s="89">
        <v>1</v>
      </c>
      <c r="ED31" s="89">
        <v>2</v>
      </c>
      <c r="EE31" s="89">
        <v>2</v>
      </c>
      <c r="EF31" s="89">
        <v>5</v>
      </c>
      <c r="EG31" s="89">
        <v>2</v>
      </c>
      <c r="EH31" s="89">
        <v>1</v>
      </c>
      <c r="EI31" s="89">
        <v>2</v>
      </c>
      <c r="EJ31" s="89">
        <v>2</v>
      </c>
      <c r="EK31" s="89">
        <v>0</v>
      </c>
      <c r="EL31" s="89">
        <v>0</v>
      </c>
      <c r="EM31" s="89">
        <v>2</v>
      </c>
      <c r="EN31" s="89">
        <v>3</v>
      </c>
      <c r="EO31" s="89">
        <v>2</v>
      </c>
      <c r="EP31" s="89">
        <v>1</v>
      </c>
      <c r="EQ31" s="89">
        <v>1</v>
      </c>
      <c r="ER31" s="89">
        <v>2</v>
      </c>
      <c r="ES31" s="89">
        <v>2</v>
      </c>
      <c r="ET31" s="89">
        <v>3</v>
      </c>
      <c r="EU31" s="89">
        <v>3</v>
      </c>
      <c r="EV31" s="89">
        <v>2</v>
      </c>
      <c r="EW31" s="89">
        <v>3</v>
      </c>
      <c r="EX31" s="89">
        <v>3</v>
      </c>
      <c r="EY31" s="89">
        <v>3</v>
      </c>
      <c r="EZ31" s="89">
        <v>3</v>
      </c>
      <c r="FA31" s="89">
        <v>2</v>
      </c>
      <c r="FB31" s="89">
        <v>0</v>
      </c>
      <c r="FC31" s="89">
        <v>2</v>
      </c>
      <c r="FD31" s="89">
        <v>1</v>
      </c>
      <c r="FE31" s="89">
        <v>2</v>
      </c>
      <c r="FF31" s="89">
        <v>0</v>
      </c>
      <c r="FG31" s="89">
        <v>1</v>
      </c>
      <c r="FH31" s="89">
        <v>0</v>
      </c>
      <c r="FI31" s="89">
        <v>2</v>
      </c>
      <c r="FJ31" s="89">
        <v>0</v>
      </c>
      <c r="FK31" s="89">
        <v>0</v>
      </c>
      <c r="FL31" s="89">
        <v>2</v>
      </c>
      <c r="FM31" s="89">
        <v>2</v>
      </c>
      <c r="FN31" s="89">
        <v>1</v>
      </c>
      <c r="FO31" s="89">
        <v>2</v>
      </c>
      <c r="FP31" s="89">
        <v>0</v>
      </c>
      <c r="FQ31" s="89">
        <v>2</v>
      </c>
      <c r="FR31" s="89">
        <v>2</v>
      </c>
      <c r="FS31" s="89">
        <v>3</v>
      </c>
      <c r="FT31" s="89">
        <v>2</v>
      </c>
      <c r="FU31" s="89">
        <v>0</v>
      </c>
      <c r="FV31" s="89">
        <v>2</v>
      </c>
      <c r="FW31" s="89">
        <v>1</v>
      </c>
      <c r="FX31" s="89">
        <v>0</v>
      </c>
      <c r="FY31" s="89">
        <v>1</v>
      </c>
      <c r="FZ31" s="89">
        <v>1</v>
      </c>
      <c r="GA31" s="89">
        <v>3</v>
      </c>
      <c r="GB31" s="89">
        <v>2</v>
      </c>
      <c r="GC31" s="89">
        <v>1</v>
      </c>
      <c r="GD31" s="89">
        <v>1</v>
      </c>
      <c r="GE31" s="89">
        <v>0</v>
      </c>
    </row>
    <row r="32" spans="34:187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7</v>
      </c>
      <c r="CK32" s="75">
        <v>7</v>
      </c>
      <c r="CL32" s="75">
        <v>0</v>
      </c>
      <c r="CM32" s="75">
        <v>2</v>
      </c>
      <c r="CN32" s="75">
        <v>4</v>
      </c>
      <c r="CO32" s="75">
        <v>10</v>
      </c>
      <c r="CP32" s="75">
        <v>6</v>
      </c>
      <c r="CQ32" s="75">
        <v>2</v>
      </c>
      <c r="CR32" s="75">
        <v>6</v>
      </c>
      <c r="CS32" s="75">
        <v>11</v>
      </c>
      <c r="CT32" s="75">
        <v>4</v>
      </c>
      <c r="CU32" s="75">
        <v>22</v>
      </c>
      <c r="CV32" s="75">
        <v>13</v>
      </c>
      <c r="CW32" s="75">
        <v>7</v>
      </c>
      <c r="CX32" s="75">
        <v>8</v>
      </c>
      <c r="CY32" s="75">
        <v>7</v>
      </c>
      <c r="CZ32" s="75">
        <v>8</v>
      </c>
      <c r="DA32" s="75">
        <v>10</v>
      </c>
      <c r="DB32" s="75">
        <v>13</v>
      </c>
      <c r="DC32" s="75">
        <v>5</v>
      </c>
      <c r="DD32" s="75">
        <v>4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103</v>
      </c>
      <c r="DN32" s="89">
        <v>2</v>
      </c>
      <c r="DO32" s="89">
        <v>1</v>
      </c>
      <c r="DP32" s="89">
        <v>0</v>
      </c>
      <c r="DQ32" s="89">
        <v>1</v>
      </c>
      <c r="DR32" s="89">
        <v>2</v>
      </c>
      <c r="DS32" s="89">
        <v>4</v>
      </c>
      <c r="DT32" s="89">
        <v>3</v>
      </c>
      <c r="DU32" s="89">
        <v>0</v>
      </c>
      <c r="DV32" s="89">
        <v>2</v>
      </c>
      <c r="DW32" s="89">
        <v>4</v>
      </c>
      <c r="DX32" s="89">
        <v>2</v>
      </c>
      <c r="DY32" s="89">
        <v>9</v>
      </c>
      <c r="DZ32" s="89">
        <v>5</v>
      </c>
      <c r="EA32" s="89">
        <v>3</v>
      </c>
      <c r="EB32" s="89">
        <v>3</v>
      </c>
      <c r="EC32" s="89">
        <v>3</v>
      </c>
      <c r="ED32" s="89">
        <v>3</v>
      </c>
      <c r="EE32" s="89">
        <v>3</v>
      </c>
      <c r="EF32" s="89">
        <v>7</v>
      </c>
      <c r="EG32" s="89">
        <v>3</v>
      </c>
      <c r="EH32" s="89">
        <v>1</v>
      </c>
      <c r="EI32" s="89">
        <v>2</v>
      </c>
      <c r="EJ32" s="89">
        <v>3</v>
      </c>
      <c r="EK32" s="89">
        <v>0</v>
      </c>
      <c r="EL32" s="89">
        <v>0</v>
      </c>
      <c r="EM32" s="89">
        <v>2</v>
      </c>
      <c r="EN32" s="89">
        <v>4</v>
      </c>
      <c r="EO32" s="89">
        <v>2</v>
      </c>
      <c r="EP32" s="89">
        <v>1</v>
      </c>
      <c r="EQ32" s="89">
        <v>2</v>
      </c>
      <c r="ER32" s="89">
        <v>4</v>
      </c>
      <c r="ES32" s="89">
        <v>2</v>
      </c>
      <c r="ET32" s="89">
        <v>6</v>
      </c>
      <c r="EU32" s="89">
        <v>4</v>
      </c>
      <c r="EV32" s="89">
        <v>2</v>
      </c>
      <c r="EW32" s="89">
        <v>3</v>
      </c>
      <c r="EX32" s="89">
        <v>3</v>
      </c>
      <c r="EY32" s="89">
        <v>3</v>
      </c>
      <c r="EZ32" s="89">
        <v>4</v>
      </c>
      <c r="FA32" s="89">
        <v>2</v>
      </c>
      <c r="FB32" s="89">
        <v>0</v>
      </c>
      <c r="FC32" s="89">
        <v>2</v>
      </c>
      <c r="FD32" s="89">
        <v>1</v>
      </c>
      <c r="FE32" s="89">
        <v>2</v>
      </c>
      <c r="FF32" s="89">
        <v>0</v>
      </c>
      <c r="FG32" s="89">
        <v>1</v>
      </c>
      <c r="FH32" s="89">
        <v>0</v>
      </c>
      <c r="FI32" s="89">
        <v>2</v>
      </c>
      <c r="FJ32" s="89">
        <v>1</v>
      </c>
      <c r="FK32" s="89">
        <v>0</v>
      </c>
      <c r="FL32" s="89">
        <v>4</v>
      </c>
      <c r="FM32" s="89">
        <v>3</v>
      </c>
      <c r="FN32" s="89">
        <v>2</v>
      </c>
      <c r="FO32" s="89">
        <v>2</v>
      </c>
      <c r="FP32" s="89">
        <v>1</v>
      </c>
      <c r="FQ32" s="89">
        <v>2</v>
      </c>
      <c r="FR32" s="89">
        <v>3</v>
      </c>
      <c r="FS32" s="89">
        <v>4</v>
      </c>
      <c r="FT32" s="89">
        <v>2</v>
      </c>
      <c r="FU32" s="89">
        <v>0</v>
      </c>
      <c r="FV32" s="89">
        <v>2</v>
      </c>
      <c r="FW32" s="89">
        <v>1</v>
      </c>
      <c r="FX32" s="89">
        <v>0</v>
      </c>
      <c r="FY32" s="89">
        <v>1</v>
      </c>
      <c r="FZ32" s="89">
        <v>2</v>
      </c>
      <c r="GA32" s="89">
        <v>3</v>
      </c>
      <c r="GB32" s="89">
        <v>3</v>
      </c>
      <c r="GC32" s="89">
        <v>1</v>
      </c>
      <c r="GD32" s="89">
        <v>1</v>
      </c>
      <c r="GE32" s="89">
        <v>0</v>
      </c>
    </row>
    <row r="33" spans="34:187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1</v>
      </c>
      <c r="CK33" s="75">
        <v>1</v>
      </c>
      <c r="CL33" s="75">
        <v>0</v>
      </c>
      <c r="CM33" s="75">
        <v>1</v>
      </c>
      <c r="CN33" s="75">
        <v>1</v>
      </c>
      <c r="CO33" s="75">
        <v>1</v>
      </c>
      <c r="CP33" s="75">
        <v>1</v>
      </c>
      <c r="CQ33" s="75">
        <v>0</v>
      </c>
      <c r="CR33" s="75">
        <v>1</v>
      </c>
      <c r="CS33" s="75">
        <v>2</v>
      </c>
      <c r="CT33" s="75">
        <v>0</v>
      </c>
      <c r="CU33" s="75">
        <v>7</v>
      </c>
      <c r="CV33" s="75">
        <v>1</v>
      </c>
      <c r="CW33" s="75">
        <v>0</v>
      </c>
      <c r="CX33" s="75">
        <v>0</v>
      </c>
      <c r="CY33" s="75">
        <v>3</v>
      </c>
      <c r="CZ33" s="75">
        <v>1</v>
      </c>
      <c r="DA33" s="75">
        <v>3</v>
      </c>
      <c r="DB33" s="75">
        <v>3</v>
      </c>
      <c r="DC33" s="75">
        <v>1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115</v>
      </c>
      <c r="DN33" s="89">
        <v>1</v>
      </c>
      <c r="DO33" s="89">
        <v>0</v>
      </c>
      <c r="DP33" s="89">
        <v>0</v>
      </c>
      <c r="DQ33" s="89">
        <v>1</v>
      </c>
      <c r="DR33" s="89">
        <v>1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0</v>
      </c>
      <c r="DY33" s="89">
        <v>3</v>
      </c>
      <c r="DZ33" s="89">
        <v>0</v>
      </c>
      <c r="EA33" s="89">
        <v>0</v>
      </c>
      <c r="EB33" s="89">
        <v>0</v>
      </c>
      <c r="EC33" s="89">
        <v>2</v>
      </c>
      <c r="ED33" s="89">
        <v>1</v>
      </c>
      <c r="EE33" s="89">
        <v>1</v>
      </c>
      <c r="EF33" s="89">
        <v>2</v>
      </c>
      <c r="EG33" s="89">
        <v>1</v>
      </c>
      <c r="EH33" s="89">
        <v>0</v>
      </c>
      <c r="EI33" s="89">
        <v>0</v>
      </c>
      <c r="EJ33" s="89">
        <v>1</v>
      </c>
      <c r="EK33" s="89">
        <v>0</v>
      </c>
      <c r="EL33" s="89">
        <v>0</v>
      </c>
      <c r="EM33" s="89">
        <v>0</v>
      </c>
      <c r="EN33" s="89">
        <v>1</v>
      </c>
      <c r="EO33" s="89">
        <v>0</v>
      </c>
      <c r="EP33" s="89">
        <v>0</v>
      </c>
      <c r="EQ33" s="89">
        <v>1</v>
      </c>
      <c r="ER33" s="89">
        <v>2</v>
      </c>
      <c r="ES33" s="89">
        <v>0</v>
      </c>
      <c r="ET33" s="89">
        <v>2</v>
      </c>
      <c r="EU33" s="89">
        <v>0</v>
      </c>
      <c r="EV33" s="89">
        <v>0</v>
      </c>
      <c r="EW33" s="89">
        <v>0</v>
      </c>
      <c r="EX33" s="89">
        <v>0</v>
      </c>
      <c r="EY33" s="89">
        <v>0</v>
      </c>
      <c r="EZ33" s="89">
        <v>1</v>
      </c>
      <c r="FA33" s="89">
        <v>0</v>
      </c>
      <c r="FB33" s="89">
        <v>0</v>
      </c>
      <c r="FC33" s="89">
        <v>0</v>
      </c>
      <c r="FD33" s="89">
        <v>0</v>
      </c>
      <c r="FE33" s="89">
        <v>0</v>
      </c>
      <c r="FF33" s="89">
        <v>0</v>
      </c>
      <c r="FG33" s="89">
        <v>0</v>
      </c>
      <c r="FH33" s="89">
        <v>0</v>
      </c>
      <c r="FI33" s="89">
        <v>0</v>
      </c>
      <c r="FJ33" s="89">
        <v>1</v>
      </c>
      <c r="FK33" s="89">
        <v>0</v>
      </c>
      <c r="FL33" s="89">
        <v>2</v>
      </c>
      <c r="FM33" s="89">
        <v>1</v>
      </c>
      <c r="FN33" s="89">
        <v>0</v>
      </c>
      <c r="FO33" s="89">
        <v>0</v>
      </c>
      <c r="FP33" s="89">
        <v>1</v>
      </c>
      <c r="FQ33" s="89">
        <v>0</v>
      </c>
      <c r="FR33" s="89">
        <v>1</v>
      </c>
      <c r="FS33" s="89">
        <v>1</v>
      </c>
      <c r="FT33" s="89">
        <v>0</v>
      </c>
      <c r="FU33" s="89">
        <v>0</v>
      </c>
      <c r="FV33" s="89">
        <v>0</v>
      </c>
      <c r="FW33" s="89">
        <v>0</v>
      </c>
      <c r="FX33" s="89">
        <v>0</v>
      </c>
      <c r="FY33" s="89">
        <v>0</v>
      </c>
      <c r="FZ33" s="89">
        <v>0</v>
      </c>
      <c r="GA33" s="89">
        <v>0</v>
      </c>
      <c r="GB33" s="89">
        <v>0</v>
      </c>
      <c r="GC33" s="89">
        <v>0</v>
      </c>
      <c r="GD33" s="89">
        <v>0</v>
      </c>
      <c r="GE33" s="89">
        <v>0</v>
      </c>
    </row>
    <row r="34" spans="34:187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1</v>
      </c>
      <c r="CS34" s="75">
        <v>0</v>
      </c>
      <c r="CT34" s="75">
        <v>0</v>
      </c>
      <c r="CU34" s="75">
        <v>2</v>
      </c>
      <c r="CV34" s="75">
        <v>2</v>
      </c>
      <c r="CW34" s="75">
        <v>1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114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1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1</v>
      </c>
      <c r="EU34" s="89">
        <v>1</v>
      </c>
      <c r="EV34" s="89">
        <v>0</v>
      </c>
      <c r="EW34" s="89">
        <v>0</v>
      </c>
      <c r="EX34" s="89">
        <v>0</v>
      </c>
      <c r="EY34" s="89">
        <v>0</v>
      </c>
      <c r="EZ34" s="89">
        <v>0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1</v>
      </c>
      <c r="FO34" s="89">
        <v>0</v>
      </c>
      <c r="FP34" s="89">
        <v>0</v>
      </c>
      <c r="FQ34" s="89">
        <v>0</v>
      </c>
      <c r="FR34" s="89">
        <v>0</v>
      </c>
      <c r="FS34" s="89">
        <v>0</v>
      </c>
      <c r="FT34" s="89">
        <v>0</v>
      </c>
      <c r="FU34" s="89">
        <v>0</v>
      </c>
      <c r="FV34" s="89">
        <v>0</v>
      </c>
      <c r="FW34" s="89">
        <v>0</v>
      </c>
      <c r="FX34" s="89">
        <v>0</v>
      </c>
      <c r="FY34" s="89">
        <v>0</v>
      </c>
      <c r="FZ34" s="89">
        <v>1</v>
      </c>
      <c r="GA34" s="89">
        <v>0</v>
      </c>
      <c r="GB34" s="89">
        <v>1</v>
      </c>
      <c r="GC34" s="89">
        <v>0</v>
      </c>
      <c r="GD34" s="89">
        <v>0</v>
      </c>
      <c r="GE34" s="89">
        <v>0</v>
      </c>
    </row>
    <row r="35" spans="34:187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775</v>
      </c>
      <c r="CK35" s="75">
        <v>196</v>
      </c>
      <c r="CL35" s="75">
        <v>211.66666666666666</v>
      </c>
      <c r="CM35" s="75">
        <v>748</v>
      </c>
      <c r="CN35" s="75">
        <v>579</v>
      </c>
      <c r="CO35" s="75">
        <v>756</v>
      </c>
      <c r="CP35" s="75">
        <v>680</v>
      </c>
      <c r="CQ35" s="75">
        <v>574</v>
      </c>
      <c r="CR35" s="75">
        <v>594</v>
      </c>
      <c r="CS35" s="75">
        <v>792</v>
      </c>
      <c r="CT35" s="75">
        <v>692</v>
      </c>
      <c r="CU35" s="75">
        <v>939</v>
      </c>
      <c r="CV35" s="75">
        <v>1127</v>
      </c>
      <c r="CW35" s="75">
        <v>756</v>
      </c>
      <c r="CX35" s="75">
        <v>744</v>
      </c>
      <c r="CY35" s="75">
        <v>736</v>
      </c>
      <c r="CZ35" s="75">
        <v>886</v>
      </c>
      <c r="DA35" s="75">
        <v>759</v>
      </c>
      <c r="DB35" s="75">
        <v>754</v>
      </c>
      <c r="DC35" s="75">
        <v>694</v>
      </c>
      <c r="DD35" s="75">
        <v>750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69</v>
      </c>
      <c r="DN35" s="89">
        <v>237</v>
      </c>
      <c r="DO35" s="89">
        <v>243</v>
      </c>
      <c r="DP35" s="89">
        <v>231</v>
      </c>
      <c r="DQ35" s="89">
        <v>237</v>
      </c>
      <c r="DR35" s="89">
        <v>215</v>
      </c>
      <c r="DS35" s="89">
        <v>269</v>
      </c>
      <c r="DT35" s="89">
        <v>251</v>
      </c>
      <c r="DU35" s="89">
        <v>246</v>
      </c>
      <c r="DV35" s="89">
        <v>259</v>
      </c>
      <c r="DW35" s="89">
        <v>329</v>
      </c>
      <c r="DX35" s="89">
        <v>242</v>
      </c>
      <c r="DY35" s="89">
        <v>293</v>
      </c>
      <c r="DZ35" s="89">
        <v>357</v>
      </c>
      <c r="EA35" s="89">
        <v>281</v>
      </c>
      <c r="EB35" s="89">
        <v>269</v>
      </c>
      <c r="EC35" s="89">
        <v>267</v>
      </c>
      <c r="ED35" s="89">
        <v>326</v>
      </c>
      <c r="EE35" s="89">
        <v>275</v>
      </c>
      <c r="EF35" s="89">
        <v>285</v>
      </c>
      <c r="EG35" s="89">
        <v>256</v>
      </c>
      <c r="EH35" s="89">
        <v>231</v>
      </c>
      <c r="EI35" s="89">
        <v>219</v>
      </c>
      <c r="EJ35" s="89">
        <v>226</v>
      </c>
      <c r="EK35" s="89">
        <v>207</v>
      </c>
      <c r="EL35" s="89">
        <v>214</v>
      </c>
      <c r="EM35" s="89">
        <v>195</v>
      </c>
      <c r="EN35" s="89">
        <v>267</v>
      </c>
      <c r="EO35" s="89">
        <v>233</v>
      </c>
      <c r="EP35" s="89">
        <v>221</v>
      </c>
      <c r="EQ35" s="89">
        <v>220</v>
      </c>
      <c r="ER35" s="89">
        <v>315</v>
      </c>
      <c r="ES35" s="89">
        <v>244</v>
      </c>
      <c r="ET35" s="89">
        <v>279</v>
      </c>
      <c r="EU35" s="89">
        <v>330</v>
      </c>
      <c r="EV35" s="89">
        <v>246</v>
      </c>
      <c r="EW35" s="89">
        <v>251</v>
      </c>
      <c r="EX35" s="89">
        <v>249</v>
      </c>
      <c r="EY35" s="89">
        <v>298</v>
      </c>
      <c r="EZ35" s="89">
        <v>261</v>
      </c>
      <c r="FA35" s="89">
        <v>251</v>
      </c>
      <c r="FB35" s="89">
        <v>233</v>
      </c>
      <c r="FC35" s="89">
        <v>211</v>
      </c>
      <c r="FD35" s="89">
        <v>211</v>
      </c>
      <c r="FE35" s="89">
        <v>206</v>
      </c>
      <c r="FF35" s="89">
        <v>197</v>
      </c>
      <c r="FG35" s="89">
        <v>194</v>
      </c>
      <c r="FH35" s="89">
        <v>169</v>
      </c>
      <c r="FI35" s="89">
        <v>220</v>
      </c>
      <c r="FJ35" s="89">
        <v>196</v>
      </c>
      <c r="FK35" s="89">
        <v>206</v>
      </c>
      <c r="FL35" s="89">
        <v>233</v>
      </c>
      <c r="FM35" s="89">
        <v>290</v>
      </c>
      <c r="FN35" s="89">
        <v>229</v>
      </c>
      <c r="FO35" s="89">
        <v>224</v>
      </c>
      <c r="FP35" s="89">
        <v>220</v>
      </c>
      <c r="FQ35" s="89">
        <v>262</v>
      </c>
      <c r="FR35" s="89">
        <v>223</v>
      </c>
      <c r="FS35" s="89">
        <v>218</v>
      </c>
      <c r="FT35" s="89">
        <v>205</v>
      </c>
      <c r="FU35" s="89">
        <v>198</v>
      </c>
      <c r="FV35" s="89">
        <v>108</v>
      </c>
      <c r="FW35" s="89">
        <v>109</v>
      </c>
      <c r="FX35" s="89">
        <v>103</v>
      </c>
      <c r="FY35" s="89">
        <v>107</v>
      </c>
      <c r="FZ35" s="89">
        <v>115</v>
      </c>
      <c r="GA35" s="89">
        <v>148</v>
      </c>
      <c r="GB35" s="89">
        <v>134</v>
      </c>
      <c r="GC35" s="89">
        <v>150</v>
      </c>
      <c r="GD35" s="89">
        <v>106</v>
      </c>
      <c r="GE35" s="89">
        <v>4</v>
      </c>
    </row>
    <row r="36" spans="34:187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234</v>
      </c>
      <c r="CK36" s="75">
        <v>58.5</v>
      </c>
      <c r="CL36" s="75">
        <v>66.666666666666671</v>
      </c>
      <c r="CM36" s="75">
        <v>233</v>
      </c>
      <c r="CN36" s="75">
        <v>199</v>
      </c>
      <c r="CO36" s="75">
        <v>199</v>
      </c>
      <c r="CP36" s="75">
        <v>199</v>
      </c>
      <c r="CQ36" s="75">
        <v>173</v>
      </c>
      <c r="CR36" s="75">
        <v>173</v>
      </c>
      <c r="CS36" s="75">
        <v>173</v>
      </c>
      <c r="CT36" s="75">
        <v>199</v>
      </c>
      <c r="CU36" s="75">
        <v>233</v>
      </c>
      <c r="CV36" s="75">
        <v>233</v>
      </c>
      <c r="CW36" s="75">
        <v>200</v>
      </c>
      <c r="CX36" s="75">
        <v>200</v>
      </c>
      <c r="CY36" s="75">
        <v>200</v>
      </c>
      <c r="CZ36" s="75">
        <v>199</v>
      </c>
      <c r="DA36" s="75">
        <v>200</v>
      </c>
      <c r="DB36" s="75">
        <v>200</v>
      </c>
      <c r="DC36" s="75">
        <v>200</v>
      </c>
      <c r="DD36" s="75">
        <v>236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70</v>
      </c>
      <c r="DN36" s="89">
        <v>72</v>
      </c>
      <c r="DO36" s="89">
        <v>72</v>
      </c>
      <c r="DP36" s="89">
        <v>72</v>
      </c>
      <c r="DQ36" s="89">
        <v>72</v>
      </c>
      <c r="DR36" s="89">
        <v>72</v>
      </c>
      <c r="DS36" s="89">
        <v>72</v>
      </c>
      <c r="DT36" s="89">
        <v>72</v>
      </c>
      <c r="DU36" s="89">
        <v>72</v>
      </c>
      <c r="DV36" s="89">
        <v>72</v>
      </c>
      <c r="DW36" s="89">
        <v>72</v>
      </c>
      <c r="DX36" s="89">
        <v>72</v>
      </c>
      <c r="DY36" s="89">
        <v>72</v>
      </c>
      <c r="DZ36" s="89">
        <v>72</v>
      </c>
      <c r="EA36" s="89">
        <v>72</v>
      </c>
      <c r="EB36" s="89">
        <v>72</v>
      </c>
      <c r="EC36" s="89">
        <v>72</v>
      </c>
      <c r="ED36" s="89">
        <v>71</v>
      </c>
      <c r="EE36" s="89">
        <v>72</v>
      </c>
      <c r="EF36" s="89">
        <v>72</v>
      </c>
      <c r="EG36" s="89">
        <v>72</v>
      </c>
      <c r="EH36" s="89">
        <v>72</v>
      </c>
      <c r="EI36" s="89">
        <v>67</v>
      </c>
      <c r="EJ36" s="89">
        <v>67</v>
      </c>
      <c r="EK36" s="89">
        <v>67</v>
      </c>
      <c r="EL36" s="89">
        <v>67</v>
      </c>
      <c r="EM36" s="89">
        <v>67</v>
      </c>
      <c r="EN36" s="89">
        <v>67</v>
      </c>
      <c r="EO36" s="89">
        <v>67</v>
      </c>
      <c r="EP36" s="89">
        <v>67</v>
      </c>
      <c r="EQ36" s="89">
        <v>67</v>
      </c>
      <c r="ER36" s="89">
        <v>67</v>
      </c>
      <c r="ES36" s="89">
        <v>67</v>
      </c>
      <c r="ET36" s="89">
        <v>67</v>
      </c>
      <c r="EU36" s="89">
        <v>67</v>
      </c>
      <c r="EV36" s="89">
        <v>67</v>
      </c>
      <c r="EW36" s="89">
        <v>67</v>
      </c>
      <c r="EX36" s="89">
        <v>67</v>
      </c>
      <c r="EY36" s="89">
        <v>67</v>
      </c>
      <c r="EZ36" s="89">
        <v>67</v>
      </c>
      <c r="FA36" s="89">
        <v>67</v>
      </c>
      <c r="FB36" s="89">
        <v>67</v>
      </c>
      <c r="FC36" s="89">
        <v>67</v>
      </c>
      <c r="FD36" s="89">
        <v>61</v>
      </c>
      <c r="FE36" s="89">
        <v>61</v>
      </c>
      <c r="FF36" s="89">
        <v>61</v>
      </c>
      <c r="FG36" s="89">
        <v>60</v>
      </c>
      <c r="FH36" s="89">
        <v>60</v>
      </c>
      <c r="FI36" s="89">
        <v>60</v>
      </c>
      <c r="FJ36" s="89">
        <v>60</v>
      </c>
      <c r="FK36" s="89">
        <v>60</v>
      </c>
      <c r="FL36" s="89">
        <v>60</v>
      </c>
      <c r="FM36" s="89">
        <v>60</v>
      </c>
      <c r="FN36" s="89">
        <v>61</v>
      </c>
      <c r="FO36" s="89">
        <v>61</v>
      </c>
      <c r="FP36" s="89">
        <v>61</v>
      </c>
      <c r="FQ36" s="89">
        <v>61</v>
      </c>
      <c r="FR36" s="89">
        <v>61</v>
      </c>
      <c r="FS36" s="89">
        <v>61</v>
      </c>
      <c r="FT36" s="89">
        <v>61</v>
      </c>
      <c r="FU36" s="89">
        <v>61</v>
      </c>
      <c r="FV36" s="89">
        <v>34</v>
      </c>
      <c r="FW36" s="89">
        <v>34</v>
      </c>
      <c r="FX36" s="89">
        <v>34</v>
      </c>
      <c r="FY36" s="89">
        <v>34</v>
      </c>
      <c r="FZ36" s="89">
        <v>34</v>
      </c>
      <c r="GA36" s="89">
        <v>34</v>
      </c>
      <c r="GB36" s="89">
        <v>34</v>
      </c>
      <c r="GC36" s="89">
        <v>34</v>
      </c>
      <c r="GD36" s="89">
        <v>34</v>
      </c>
      <c r="GE36" s="89">
        <v>2</v>
      </c>
    </row>
    <row r="37" spans="34:187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3.3119658119658117</v>
      </c>
      <c r="CK37" s="75">
        <v>3.3504273504273505</v>
      </c>
      <c r="CL37" s="75">
        <v>3.1749999999999998</v>
      </c>
      <c r="CM37" s="75">
        <v>3.2103004291845494</v>
      </c>
      <c r="CN37" s="75">
        <v>2.9095477386934672</v>
      </c>
      <c r="CO37" s="75">
        <v>3.7989949748743719</v>
      </c>
      <c r="CP37" s="75">
        <v>3.4170854271356785</v>
      </c>
      <c r="CQ37" s="75">
        <v>3.3179190751445087</v>
      </c>
      <c r="CR37" s="75">
        <v>3.4335260115606938</v>
      </c>
      <c r="CS37" s="75">
        <v>4.5780346820809248</v>
      </c>
      <c r="CT37" s="75">
        <v>3.4773869346733668</v>
      </c>
      <c r="CU37" s="75">
        <v>4.030042918454936</v>
      </c>
      <c r="CV37" s="75">
        <v>4.836909871244635</v>
      </c>
      <c r="CW37" s="75">
        <v>3.78</v>
      </c>
      <c r="CX37" s="75">
        <v>3.72</v>
      </c>
      <c r="CY37" s="75">
        <v>3.68</v>
      </c>
      <c r="CZ37" s="75">
        <v>4.4522613065326633</v>
      </c>
      <c r="DA37" s="75">
        <v>3.7949999999999999</v>
      </c>
      <c r="DB37" s="75">
        <v>3.77</v>
      </c>
      <c r="DC37" s="75">
        <v>3.47</v>
      </c>
      <c r="DD37" s="75">
        <v>3.1779661016949152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29</v>
      </c>
      <c r="DN37" s="89">
        <v>3.2916666666666665</v>
      </c>
      <c r="DO37" s="89">
        <v>3.375</v>
      </c>
      <c r="DP37" s="89">
        <v>3.2083333333333335</v>
      </c>
      <c r="DQ37" s="89">
        <v>3.2916666666666665</v>
      </c>
      <c r="DR37" s="89">
        <v>2.9861111111111112</v>
      </c>
      <c r="DS37" s="89">
        <v>3.7361111111111112</v>
      </c>
      <c r="DT37" s="89">
        <v>3.4861111111111112</v>
      </c>
      <c r="DU37" s="89">
        <v>3.4166666666666665</v>
      </c>
      <c r="DV37" s="89">
        <v>3.5972222222222223</v>
      </c>
      <c r="DW37" s="89">
        <v>4.5694444444444446</v>
      </c>
      <c r="DX37" s="89">
        <v>3.3611111111111112</v>
      </c>
      <c r="DY37" s="89">
        <v>4.0694444444444446</v>
      </c>
      <c r="DZ37" s="89">
        <v>4.958333333333333</v>
      </c>
      <c r="EA37" s="89">
        <v>3.9027777777777777</v>
      </c>
      <c r="EB37" s="89">
        <v>3.7361111111111112</v>
      </c>
      <c r="EC37" s="89">
        <v>3.7083333333333335</v>
      </c>
      <c r="ED37" s="89">
        <v>4.591549295774648</v>
      </c>
      <c r="EE37" s="89">
        <v>3.8194444444444446</v>
      </c>
      <c r="EF37" s="89">
        <v>3.9583333333333335</v>
      </c>
      <c r="EG37" s="89">
        <v>3.5555555555555554</v>
      </c>
      <c r="EH37" s="89">
        <v>3.2083333333333335</v>
      </c>
      <c r="EI37" s="89">
        <v>3.2686567164179103</v>
      </c>
      <c r="EJ37" s="89">
        <v>3.3731343283582089</v>
      </c>
      <c r="EK37" s="89">
        <v>3.08955223880597</v>
      </c>
      <c r="EL37" s="89">
        <v>3.1940298507462686</v>
      </c>
      <c r="EM37" s="89">
        <v>2.91044776119403</v>
      </c>
      <c r="EN37" s="89">
        <v>3.9850746268656718</v>
      </c>
      <c r="EO37" s="89">
        <v>3.4776119402985075</v>
      </c>
      <c r="EP37" s="89">
        <v>3.2985074626865671</v>
      </c>
      <c r="EQ37" s="89">
        <v>3.283582089552239</v>
      </c>
      <c r="ER37" s="89">
        <v>4.7014925373134329</v>
      </c>
      <c r="ES37" s="89">
        <v>3.6417910447761193</v>
      </c>
      <c r="ET37" s="89">
        <v>4.1641791044776122</v>
      </c>
      <c r="EU37" s="89">
        <v>4.9253731343283578</v>
      </c>
      <c r="EV37" s="89">
        <v>3.6716417910447761</v>
      </c>
      <c r="EW37" s="89">
        <v>3.7462686567164178</v>
      </c>
      <c r="EX37" s="89">
        <v>3.716417910447761</v>
      </c>
      <c r="EY37" s="89">
        <v>4.4477611940298507</v>
      </c>
      <c r="EZ37" s="89">
        <v>3.8955223880597014</v>
      </c>
      <c r="FA37" s="89">
        <v>3.7462686567164178</v>
      </c>
      <c r="FB37" s="89">
        <v>3.4776119402985075</v>
      </c>
      <c r="FC37" s="89">
        <v>3.1492537313432836</v>
      </c>
      <c r="FD37" s="89">
        <v>3.459016393442623</v>
      </c>
      <c r="FE37" s="89">
        <v>3.377049180327869</v>
      </c>
      <c r="FF37" s="89">
        <v>3.2295081967213113</v>
      </c>
      <c r="FG37" s="89">
        <v>3.2333333333333334</v>
      </c>
      <c r="FH37" s="89">
        <v>2.8166666666666669</v>
      </c>
      <c r="FI37" s="89">
        <v>3.6666666666666665</v>
      </c>
      <c r="FJ37" s="89">
        <v>3.2666666666666666</v>
      </c>
      <c r="FK37" s="89">
        <v>3.4333333333333331</v>
      </c>
      <c r="FL37" s="89">
        <v>3.8833333333333333</v>
      </c>
      <c r="FM37" s="89">
        <v>4.833333333333333</v>
      </c>
      <c r="FN37" s="89">
        <v>3.7540983606557377</v>
      </c>
      <c r="FO37" s="89">
        <v>3.6721311475409837</v>
      </c>
      <c r="FP37" s="89">
        <v>3.6065573770491803</v>
      </c>
      <c r="FQ37" s="89">
        <v>4.2950819672131146</v>
      </c>
      <c r="FR37" s="89">
        <v>3.6557377049180326</v>
      </c>
      <c r="FS37" s="89">
        <v>3.5737704918032787</v>
      </c>
      <c r="FT37" s="89">
        <v>3.360655737704918</v>
      </c>
      <c r="FU37" s="89">
        <v>3.2459016393442623</v>
      </c>
      <c r="FV37" s="89">
        <v>3.1764705882352939</v>
      </c>
      <c r="FW37" s="89">
        <v>3.2058823529411766</v>
      </c>
      <c r="FX37" s="89">
        <v>3.0294117647058822</v>
      </c>
      <c r="FY37" s="89">
        <v>3.1470588235294117</v>
      </c>
      <c r="FZ37" s="89">
        <v>3.3823529411764706</v>
      </c>
      <c r="GA37" s="89">
        <v>4.3529411764705879</v>
      </c>
      <c r="GB37" s="89">
        <v>3.9411764705882355</v>
      </c>
      <c r="GC37" s="89">
        <v>4.4117647058823533</v>
      </c>
      <c r="GD37" s="89">
        <v>3.1176470588235294</v>
      </c>
      <c r="GE37" s="89">
        <v>2</v>
      </c>
    </row>
    <row r="38" spans="34:187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27</v>
      </c>
      <c r="CK38" s="75">
        <v>24</v>
      </c>
      <c r="CL38" s="75">
        <v>16</v>
      </c>
      <c r="CM38" s="75">
        <v>24</v>
      </c>
      <c r="CN38" s="75">
        <v>17</v>
      </c>
      <c r="CO38" s="75">
        <v>17</v>
      </c>
      <c r="CP38" s="75">
        <v>16</v>
      </c>
      <c r="CQ38" s="75">
        <v>17</v>
      </c>
      <c r="CR38" s="75">
        <v>21</v>
      </c>
      <c r="CS38" s="75">
        <v>24</v>
      </c>
      <c r="CT38" s="75">
        <v>19</v>
      </c>
      <c r="CU38" s="75">
        <v>33</v>
      </c>
      <c r="CV38" s="75">
        <v>37</v>
      </c>
      <c r="CW38" s="75">
        <v>18</v>
      </c>
      <c r="CX38" s="75">
        <v>19</v>
      </c>
      <c r="CY38" s="75">
        <v>18</v>
      </c>
      <c r="CZ38" s="75">
        <v>25</v>
      </c>
      <c r="DA38" s="75">
        <v>17</v>
      </c>
      <c r="DB38" s="75">
        <v>18</v>
      </c>
      <c r="DC38" s="75">
        <v>19</v>
      </c>
      <c r="DD38" s="75">
        <v>24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71</v>
      </c>
      <c r="DN38" s="89">
        <v>7</v>
      </c>
      <c r="DO38" s="89">
        <v>6</v>
      </c>
      <c r="DP38" s="89">
        <v>5</v>
      </c>
      <c r="DQ38" s="89">
        <v>6</v>
      </c>
      <c r="DR38" s="89">
        <v>5</v>
      </c>
      <c r="DS38" s="89">
        <v>7</v>
      </c>
      <c r="DT38" s="89">
        <v>5</v>
      </c>
      <c r="DU38" s="89">
        <v>6</v>
      </c>
      <c r="DV38" s="89">
        <v>7</v>
      </c>
      <c r="DW38" s="89">
        <v>8</v>
      </c>
      <c r="DX38" s="89">
        <v>7</v>
      </c>
      <c r="DY38" s="89">
        <v>9</v>
      </c>
      <c r="DZ38" s="89">
        <v>8</v>
      </c>
      <c r="EA38" s="89">
        <v>6</v>
      </c>
      <c r="EB38" s="89">
        <v>7</v>
      </c>
      <c r="EC38" s="89">
        <v>6</v>
      </c>
      <c r="ED38" s="89">
        <v>8</v>
      </c>
      <c r="EE38" s="89">
        <v>5</v>
      </c>
      <c r="EF38" s="89">
        <v>7</v>
      </c>
      <c r="EG38" s="89">
        <v>6</v>
      </c>
      <c r="EH38" s="89">
        <v>6</v>
      </c>
      <c r="EI38" s="89">
        <v>6</v>
      </c>
      <c r="EJ38" s="89">
        <v>6</v>
      </c>
      <c r="EK38" s="89">
        <v>6</v>
      </c>
      <c r="EL38" s="89">
        <v>6</v>
      </c>
      <c r="EM38" s="89">
        <v>6</v>
      </c>
      <c r="EN38" s="89">
        <v>5</v>
      </c>
      <c r="EO38" s="89">
        <v>6</v>
      </c>
      <c r="EP38" s="89">
        <v>5</v>
      </c>
      <c r="EQ38" s="89">
        <v>7</v>
      </c>
      <c r="ER38" s="89">
        <v>8</v>
      </c>
      <c r="ES38" s="89">
        <v>6</v>
      </c>
      <c r="ET38" s="89">
        <v>7</v>
      </c>
      <c r="EU38" s="89">
        <v>11</v>
      </c>
      <c r="EV38" s="89">
        <v>6</v>
      </c>
      <c r="EW38" s="89">
        <v>6</v>
      </c>
      <c r="EX38" s="89">
        <v>7</v>
      </c>
      <c r="EY38" s="89">
        <v>9</v>
      </c>
      <c r="EZ38" s="89">
        <v>6</v>
      </c>
      <c r="FA38" s="89">
        <v>5</v>
      </c>
      <c r="FB38" s="89">
        <v>7</v>
      </c>
      <c r="FC38" s="89">
        <v>6</v>
      </c>
      <c r="FD38" s="89">
        <v>7</v>
      </c>
      <c r="FE38" s="89">
        <v>6</v>
      </c>
      <c r="FF38" s="89">
        <v>5</v>
      </c>
      <c r="FG38" s="89">
        <v>6</v>
      </c>
      <c r="FH38" s="89">
        <v>6</v>
      </c>
      <c r="FI38" s="89">
        <v>5</v>
      </c>
      <c r="FJ38" s="89">
        <v>5</v>
      </c>
      <c r="FK38" s="89">
        <v>6</v>
      </c>
      <c r="FL38" s="89">
        <v>7</v>
      </c>
      <c r="FM38" s="89">
        <v>9</v>
      </c>
      <c r="FN38" s="89">
        <v>6</v>
      </c>
      <c r="FO38" s="89">
        <v>6</v>
      </c>
      <c r="FP38" s="89">
        <v>5</v>
      </c>
      <c r="FQ38" s="89">
        <v>8</v>
      </c>
      <c r="FR38" s="89">
        <v>6</v>
      </c>
      <c r="FS38" s="89">
        <v>6</v>
      </c>
      <c r="FT38" s="89">
        <v>6</v>
      </c>
      <c r="FU38" s="89">
        <v>4</v>
      </c>
      <c r="FV38" s="89">
        <v>7</v>
      </c>
      <c r="FW38" s="89">
        <v>6</v>
      </c>
      <c r="FX38" s="89">
        <v>6</v>
      </c>
      <c r="FY38" s="89">
        <v>6</v>
      </c>
      <c r="FZ38" s="89">
        <v>7</v>
      </c>
      <c r="GA38" s="89">
        <v>8</v>
      </c>
      <c r="GB38" s="89">
        <v>10</v>
      </c>
      <c r="GC38" s="89">
        <v>9</v>
      </c>
      <c r="GD38" s="89">
        <v>6</v>
      </c>
      <c r="GE38" s="89">
        <v>2</v>
      </c>
    </row>
    <row r="39" spans="34:187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8</v>
      </c>
      <c r="CK39" s="75">
        <v>8</v>
      </c>
      <c r="CL39" s="75">
        <v>6</v>
      </c>
      <c r="CM39" s="75">
        <v>8</v>
      </c>
      <c r="CN39" s="75">
        <v>6</v>
      </c>
      <c r="CO39" s="75">
        <v>6</v>
      </c>
      <c r="CP39" s="75">
        <v>6</v>
      </c>
      <c r="CQ39" s="75">
        <v>6</v>
      </c>
      <c r="CR39" s="75">
        <v>6</v>
      </c>
      <c r="CS39" s="75">
        <v>6</v>
      </c>
      <c r="CT39" s="75">
        <v>6</v>
      </c>
      <c r="CU39" s="75">
        <v>8</v>
      </c>
      <c r="CV39" s="75">
        <v>8</v>
      </c>
      <c r="CW39" s="75">
        <v>6</v>
      </c>
      <c r="CX39" s="75">
        <v>6</v>
      </c>
      <c r="CY39" s="75">
        <v>6</v>
      </c>
      <c r="CZ39" s="75">
        <v>6</v>
      </c>
      <c r="DA39" s="75">
        <v>6</v>
      </c>
      <c r="DB39" s="75">
        <v>6</v>
      </c>
      <c r="DC39" s="75">
        <v>6</v>
      </c>
      <c r="DD39" s="75">
        <v>9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72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2</v>
      </c>
      <c r="FZ39" s="89">
        <v>2</v>
      </c>
      <c r="GA39" s="89">
        <v>2</v>
      </c>
      <c r="GB39" s="89">
        <v>2</v>
      </c>
      <c r="GC39" s="89">
        <v>2</v>
      </c>
      <c r="GD39" s="89">
        <v>2</v>
      </c>
      <c r="GE39" s="89">
        <v>1</v>
      </c>
    </row>
    <row r="40" spans="34:187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3.375</v>
      </c>
      <c r="CK40" s="75">
        <v>3</v>
      </c>
      <c r="CL40" s="75">
        <v>2.6666666666666665</v>
      </c>
      <c r="CM40" s="75">
        <v>3</v>
      </c>
      <c r="CN40" s="75">
        <v>2.8333333333333335</v>
      </c>
      <c r="CO40" s="75">
        <v>2.8333333333333335</v>
      </c>
      <c r="CP40" s="75">
        <v>2.6666666666666665</v>
      </c>
      <c r="CQ40" s="75">
        <v>2.8333333333333335</v>
      </c>
      <c r="CR40" s="75">
        <v>3.5</v>
      </c>
      <c r="CS40" s="75">
        <v>4</v>
      </c>
      <c r="CT40" s="75">
        <v>3.1666666666666665</v>
      </c>
      <c r="CU40" s="75">
        <v>4.125</v>
      </c>
      <c r="CV40" s="75">
        <v>4.625</v>
      </c>
      <c r="CW40" s="75">
        <v>3</v>
      </c>
      <c r="CX40" s="75">
        <v>3.1666666666666665</v>
      </c>
      <c r="CY40" s="75">
        <v>3</v>
      </c>
      <c r="CZ40" s="75">
        <v>4.166666666666667</v>
      </c>
      <c r="DA40" s="75">
        <v>2.8333333333333335</v>
      </c>
      <c r="DB40" s="75">
        <v>3</v>
      </c>
      <c r="DC40" s="75">
        <v>3.1666666666666665</v>
      </c>
      <c r="DD40" s="75">
        <v>2.6666666666666665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31</v>
      </c>
      <c r="DN40" s="89">
        <v>3.5</v>
      </c>
      <c r="DO40" s="89">
        <v>3</v>
      </c>
      <c r="DP40" s="89">
        <v>2.5</v>
      </c>
      <c r="DQ40" s="89">
        <v>3</v>
      </c>
      <c r="DR40" s="89">
        <v>2.5</v>
      </c>
      <c r="DS40" s="89">
        <v>3.5</v>
      </c>
      <c r="DT40" s="89">
        <v>2.5</v>
      </c>
      <c r="DU40" s="89">
        <v>3</v>
      </c>
      <c r="DV40" s="89">
        <v>3.5</v>
      </c>
      <c r="DW40" s="89">
        <v>4</v>
      </c>
      <c r="DX40" s="89">
        <v>3.5</v>
      </c>
      <c r="DY40" s="89">
        <v>4.5</v>
      </c>
      <c r="DZ40" s="89">
        <v>4</v>
      </c>
      <c r="EA40" s="89">
        <v>3</v>
      </c>
      <c r="EB40" s="89">
        <v>3.5</v>
      </c>
      <c r="EC40" s="89">
        <v>3</v>
      </c>
      <c r="ED40" s="89">
        <v>4</v>
      </c>
      <c r="EE40" s="89">
        <v>2.5</v>
      </c>
      <c r="EF40" s="89">
        <v>3.5</v>
      </c>
      <c r="EG40" s="89">
        <v>3</v>
      </c>
      <c r="EH40" s="89">
        <v>3</v>
      </c>
      <c r="EI40" s="89">
        <v>3</v>
      </c>
      <c r="EJ40" s="89">
        <v>3</v>
      </c>
      <c r="EK40" s="89">
        <v>3</v>
      </c>
      <c r="EL40" s="89">
        <v>3</v>
      </c>
      <c r="EM40" s="89">
        <v>3</v>
      </c>
      <c r="EN40" s="89">
        <v>2.5</v>
      </c>
      <c r="EO40" s="89">
        <v>3</v>
      </c>
      <c r="EP40" s="89">
        <v>2.5</v>
      </c>
      <c r="EQ40" s="89">
        <v>3.5</v>
      </c>
      <c r="ER40" s="89">
        <v>4</v>
      </c>
      <c r="ES40" s="89">
        <v>3</v>
      </c>
      <c r="ET40" s="89">
        <v>3.5</v>
      </c>
      <c r="EU40" s="89">
        <v>5.5</v>
      </c>
      <c r="EV40" s="89">
        <v>3</v>
      </c>
      <c r="EW40" s="89">
        <v>3</v>
      </c>
      <c r="EX40" s="89">
        <v>3.5</v>
      </c>
      <c r="EY40" s="89">
        <v>4.5</v>
      </c>
      <c r="EZ40" s="89">
        <v>3</v>
      </c>
      <c r="FA40" s="89">
        <v>2.5</v>
      </c>
      <c r="FB40" s="89">
        <v>3.5</v>
      </c>
      <c r="FC40" s="89">
        <v>3</v>
      </c>
      <c r="FD40" s="89">
        <v>3.5</v>
      </c>
      <c r="FE40" s="89">
        <v>3</v>
      </c>
      <c r="FF40" s="89">
        <v>2.5</v>
      </c>
      <c r="FG40" s="89">
        <v>3</v>
      </c>
      <c r="FH40" s="89">
        <v>3</v>
      </c>
      <c r="FI40" s="89">
        <v>2.5</v>
      </c>
      <c r="FJ40" s="89">
        <v>2.5</v>
      </c>
      <c r="FK40" s="89">
        <v>3</v>
      </c>
      <c r="FL40" s="89">
        <v>3.5</v>
      </c>
      <c r="FM40" s="89">
        <v>4.5</v>
      </c>
      <c r="FN40" s="89">
        <v>3</v>
      </c>
      <c r="FO40" s="89">
        <v>3</v>
      </c>
      <c r="FP40" s="89">
        <v>2.5</v>
      </c>
      <c r="FQ40" s="89">
        <v>4</v>
      </c>
      <c r="FR40" s="89">
        <v>3</v>
      </c>
      <c r="FS40" s="89">
        <v>3</v>
      </c>
      <c r="FT40" s="89">
        <v>3</v>
      </c>
      <c r="FU40" s="89">
        <v>2</v>
      </c>
      <c r="FV40" s="89">
        <v>3.5</v>
      </c>
      <c r="FW40" s="89">
        <v>3</v>
      </c>
      <c r="FX40" s="89">
        <v>3</v>
      </c>
      <c r="FY40" s="89">
        <v>3</v>
      </c>
      <c r="FZ40" s="89">
        <v>3.5</v>
      </c>
      <c r="GA40" s="89">
        <v>4</v>
      </c>
      <c r="GB40" s="89">
        <v>5</v>
      </c>
      <c r="GC40" s="89">
        <v>4.5</v>
      </c>
      <c r="GD40" s="89">
        <v>3</v>
      </c>
      <c r="GE40" s="89">
        <v>2</v>
      </c>
    </row>
    <row r="41" spans="34:187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130</v>
      </c>
      <c r="CK41" s="75">
        <v>127</v>
      </c>
      <c r="CL41" s="75">
        <v>89</v>
      </c>
      <c r="CM41" s="75">
        <v>119</v>
      </c>
      <c r="CN41" s="75">
        <v>85</v>
      </c>
      <c r="CO41" s="75">
        <v>98</v>
      </c>
      <c r="CP41" s="75">
        <v>95</v>
      </c>
      <c r="CQ41" s="75">
        <v>94</v>
      </c>
      <c r="CR41" s="75">
        <v>100</v>
      </c>
      <c r="CS41" s="75">
        <v>131</v>
      </c>
      <c r="CT41" s="75">
        <v>103</v>
      </c>
      <c r="CU41" s="75">
        <v>160</v>
      </c>
      <c r="CV41" s="75">
        <v>185</v>
      </c>
      <c r="CW41" s="75">
        <v>98</v>
      </c>
      <c r="CX41" s="75">
        <v>106</v>
      </c>
      <c r="CY41" s="75">
        <v>105</v>
      </c>
      <c r="CZ41" s="75">
        <v>130</v>
      </c>
      <c r="DA41" s="75">
        <v>102</v>
      </c>
      <c r="DB41" s="75">
        <v>104</v>
      </c>
      <c r="DC41" s="75">
        <v>103</v>
      </c>
      <c r="DD41" s="75">
        <v>120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73</v>
      </c>
      <c r="DN41" s="89">
        <v>32</v>
      </c>
      <c r="DO41" s="89">
        <v>30</v>
      </c>
      <c r="DP41" s="89">
        <v>30</v>
      </c>
      <c r="DQ41" s="89">
        <v>31</v>
      </c>
      <c r="DR41" s="89">
        <v>32</v>
      </c>
      <c r="DS41" s="89">
        <v>32</v>
      </c>
      <c r="DT41" s="89">
        <v>33</v>
      </c>
      <c r="DU41" s="89">
        <v>31</v>
      </c>
      <c r="DV41" s="89">
        <v>32</v>
      </c>
      <c r="DW41" s="89">
        <v>43</v>
      </c>
      <c r="DX41" s="89">
        <v>35</v>
      </c>
      <c r="DY41" s="89">
        <v>41</v>
      </c>
      <c r="DZ41" s="89">
        <v>46</v>
      </c>
      <c r="EA41" s="89">
        <v>34</v>
      </c>
      <c r="EB41" s="89">
        <v>38</v>
      </c>
      <c r="EC41" s="89">
        <v>39</v>
      </c>
      <c r="ED41" s="89">
        <v>43</v>
      </c>
      <c r="EE41" s="89">
        <v>33</v>
      </c>
      <c r="EF41" s="89">
        <v>37</v>
      </c>
      <c r="EG41" s="89">
        <v>38</v>
      </c>
      <c r="EH41" s="89">
        <v>29</v>
      </c>
      <c r="EI41" s="89">
        <v>33</v>
      </c>
      <c r="EJ41" s="89">
        <v>31</v>
      </c>
      <c r="EK41" s="89">
        <v>29</v>
      </c>
      <c r="EL41" s="89">
        <v>29</v>
      </c>
      <c r="EM41" s="89">
        <v>27</v>
      </c>
      <c r="EN41" s="89">
        <v>33</v>
      </c>
      <c r="EO41" s="89">
        <v>31</v>
      </c>
      <c r="EP41" s="89">
        <v>31</v>
      </c>
      <c r="EQ41" s="89">
        <v>32</v>
      </c>
      <c r="ER41" s="89">
        <v>44</v>
      </c>
      <c r="ES41" s="89">
        <v>35</v>
      </c>
      <c r="ET41" s="89">
        <v>38</v>
      </c>
      <c r="EU41" s="89">
        <v>47</v>
      </c>
      <c r="EV41" s="89">
        <v>31</v>
      </c>
      <c r="EW41" s="89">
        <v>34</v>
      </c>
      <c r="EX41" s="89">
        <v>34</v>
      </c>
      <c r="EY41" s="89">
        <v>45</v>
      </c>
      <c r="EZ41" s="89">
        <v>34</v>
      </c>
      <c r="FA41" s="89">
        <v>35</v>
      </c>
      <c r="FB41" s="89">
        <v>31</v>
      </c>
      <c r="FC41" s="89">
        <v>30</v>
      </c>
      <c r="FD41" s="89">
        <v>30</v>
      </c>
      <c r="FE41" s="89">
        <v>33</v>
      </c>
      <c r="FF41" s="89">
        <v>30</v>
      </c>
      <c r="FG41" s="89">
        <v>30</v>
      </c>
      <c r="FH41" s="89">
        <v>26</v>
      </c>
      <c r="FI41" s="89">
        <v>33</v>
      </c>
      <c r="FJ41" s="89">
        <v>31</v>
      </c>
      <c r="FK41" s="89">
        <v>33</v>
      </c>
      <c r="FL41" s="89">
        <v>39</v>
      </c>
      <c r="FM41" s="89">
        <v>46</v>
      </c>
      <c r="FN41" s="89">
        <v>33</v>
      </c>
      <c r="FO41" s="89">
        <v>34</v>
      </c>
      <c r="FP41" s="89">
        <v>32</v>
      </c>
      <c r="FQ41" s="89">
        <v>42</v>
      </c>
      <c r="FR41" s="89">
        <v>35</v>
      </c>
      <c r="FS41" s="89">
        <v>32</v>
      </c>
      <c r="FT41" s="89">
        <v>34</v>
      </c>
      <c r="FU41" s="89">
        <v>28</v>
      </c>
      <c r="FV41" s="89">
        <v>35</v>
      </c>
      <c r="FW41" s="89">
        <v>33</v>
      </c>
      <c r="FX41" s="89">
        <v>29</v>
      </c>
      <c r="FY41" s="89">
        <v>32</v>
      </c>
      <c r="FZ41" s="89">
        <v>36</v>
      </c>
      <c r="GA41" s="89">
        <v>44</v>
      </c>
      <c r="GB41" s="89">
        <v>42</v>
      </c>
      <c r="GC41" s="89">
        <v>46</v>
      </c>
      <c r="GD41" s="89">
        <v>29</v>
      </c>
      <c r="GE41" s="89">
        <v>4</v>
      </c>
    </row>
    <row r="42" spans="34:187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40</v>
      </c>
      <c r="CK42" s="75">
        <v>40</v>
      </c>
      <c r="CL42" s="75">
        <v>30</v>
      </c>
      <c r="CM42" s="75">
        <v>40</v>
      </c>
      <c r="CN42" s="75">
        <v>30</v>
      </c>
      <c r="CO42" s="75">
        <v>30</v>
      </c>
      <c r="CP42" s="75">
        <v>30</v>
      </c>
      <c r="CQ42" s="75">
        <v>30</v>
      </c>
      <c r="CR42" s="75">
        <v>30</v>
      </c>
      <c r="CS42" s="75">
        <v>30</v>
      </c>
      <c r="CT42" s="75">
        <v>30</v>
      </c>
      <c r="CU42" s="75">
        <v>40</v>
      </c>
      <c r="CV42" s="75">
        <v>40</v>
      </c>
      <c r="CW42" s="75">
        <v>30</v>
      </c>
      <c r="CX42" s="75">
        <v>30</v>
      </c>
      <c r="CY42" s="75">
        <v>30</v>
      </c>
      <c r="CZ42" s="75">
        <v>30</v>
      </c>
      <c r="DA42" s="75">
        <v>30</v>
      </c>
      <c r="DB42" s="75">
        <v>30</v>
      </c>
      <c r="DC42" s="75">
        <v>30</v>
      </c>
      <c r="DD42" s="75">
        <v>42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74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>
        <v>10</v>
      </c>
      <c r="ES42" s="89">
        <v>10</v>
      </c>
      <c r="ET42" s="89">
        <v>10</v>
      </c>
      <c r="EU42" s="89">
        <v>10</v>
      </c>
      <c r="EV42" s="89">
        <v>10</v>
      </c>
      <c r="EW42" s="89">
        <v>10</v>
      </c>
      <c r="EX42" s="89">
        <v>10</v>
      </c>
      <c r="EY42" s="89">
        <v>10</v>
      </c>
      <c r="EZ42" s="89">
        <v>10</v>
      </c>
      <c r="FA42" s="89">
        <v>10</v>
      </c>
      <c r="FB42" s="89">
        <v>10</v>
      </c>
      <c r="FC42" s="89">
        <v>10</v>
      </c>
      <c r="FD42" s="89">
        <v>10</v>
      </c>
      <c r="FE42" s="89">
        <v>10</v>
      </c>
      <c r="FF42" s="89">
        <v>10</v>
      </c>
      <c r="FG42" s="89">
        <v>10</v>
      </c>
      <c r="FH42" s="89">
        <v>10</v>
      </c>
      <c r="FI42" s="89">
        <v>10</v>
      </c>
      <c r="FJ42" s="89">
        <v>10</v>
      </c>
      <c r="FK42" s="89">
        <v>10</v>
      </c>
      <c r="FL42" s="89">
        <v>10</v>
      </c>
      <c r="FM42" s="89">
        <v>10</v>
      </c>
      <c r="FN42" s="89">
        <v>10</v>
      </c>
      <c r="FO42" s="89">
        <v>10</v>
      </c>
      <c r="FP42" s="89">
        <v>10</v>
      </c>
      <c r="FQ42" s="89">
        <v>10</v>
      </c>
      <c r="FR42" s="89">
        <v>10</v>
      </c>
      <c r="FS42" s="89">
        <v>10</v>
      </c>
      <c r="FT42" s="89">
        <v>10</v>
      </c>
      <c r="FU42" s="89">
        <v>10</v>
      </c>
      <c r="FV42" s="89">
        <v>10</v>
      </c>
      <c r="FW42" s="89">
        <v>10</v>
      </c>
      <c r="FX42" s="89">
        <v>10</v>
      </c>
      <c r="FY42" s="89">
        <v>10</v>
      </c>
      <c r="FZ42" s="89">
        <v>10</v>
      </c>
      <c r="GA42" s="89">
        <v>10</v>
      </c>
      <c r="GB42" s="89">
        <v>10</v>
      </c>
      <c r="GC42" s="89">
        <v>10</v>
      </c>
      <c r="GD42" s="89">
        <v>10</v>
      </c>
      <c r="GE42" s="89">
        <v>2</v>
      </c>
    </row>
    <row r="43" spans="34:187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3.25</v>
      </c>
      <c r="CK43" s="75">
        <v>3.1749999999999998</v>
      </c>
      <c r="CL43" s="75">
        <v>2.9666666666666668</v>
      </c>
      <c r="CM43" s="75">
        <v>2.9750000000000001</v>
      </c>
      <c r="CN43" s="75">
        <v>2.8333333333333335</v>
      </c>
      <c r="CO43" s="75">
        <v>3.2666666666666666</v>
      </c>
      <c r="CP43" s="75">
        <v>3.1666666666666665</v>
      </c>
      <c r="CQ43" s="75">
        <v>3.1333333333333333</v>
      </c>
      <c r="CR43" s="75">
        <v>3.3333333333333335</v>
      </c>
      <c r="CS43" s="75">
        <v>4.3666666666666663</v>
      </c>
      <c r="CT43" s="75">
        <v>3.4333333333333331</v>
      </c>
      <c r="CU43" s="75">
        <v>4</v>
      </c>
      <c r="CV43" s="75">
        <v>4.625</v>
      </c>
      <c r="CW43" s="75">
        <v>3.2666666666666666</v>
      </c>
      <c r="CX43" s="75">
        <v>3.5333333333333332</v>
      </c>
      <c r="CY43" s="75">
        <v>3.5</v>
      </c>
      <c r="CZ43" s="75">
        <v>4.333333333333333</v>
      </c>
      <c r="DA43" s="75">
        <v>3.4</v>
      </c>
      <c r="DB43" s="75">
        <v>3.4666666666666668</v>
      </c>
      <c r="DC43" s="75">
        <v>3.4333333333333331</v>
      </c>
      <c r="DD43" s="75">
        <v>2.8571428571428572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30</v>
      </c>
      <c r="DN43" s="89">
        <v>3.2</v>
      </c>
      <c r="DO43" s="89">
        <v>3</v>
      </c>
      <c r="DP43" s="89">
        <v>3</v>
      </c>
      <c r="DQ43" s="89">
        <v>3.1</v>
      </c>
      <c r="DR43" s="89">
        <v>3.2</v>
      </c>
      <c r="DS43" s="89">
        <v>3.2</v>
      </c>
      <c r="DT43" s="89">
        <v>3.3</v>
      </c>
      <c r="DU43" s="89">
        <v>3.1</v>
      </c>
      <c r="DV43" s="89">
        <v>3.2</v>
      </c>
      <c r="DW43" s="89">
        <v>4.3</v>
      </c>
      <c r="DX43" s="89">
        <v>3.5</v>
      </c>
      <c r="DY43" s="89">
        <v>4.0999999999999996</v>
      </c>
      <c r="DZ43" s="89">
        <v>4.5999999999999996</v>
      </c>
      <c r="EA43" s="89">
        <v>3.4</v>
      </c>
      <c r="EB43" s="89">
        <v>3.8</v>
      </c>
      <c r="EC43" s="89">
        <v>3.9</v>
      </c>
      <c r="ED43" s="89">
        <v>4.3</v>
      </c>
      <c r="EE43" s="89">
        <v>3.3</v>
      </c>
      <c r="EF43" s="89">
        <v>3.7</v>
      </c>
      <c r="EG43" s="89">
        <v>3.8</v>
      </c>
      <c r="EH43" s="89">
        <v>2.9</v>
      </c>
      <c r="EI43" s="89">
        <v>3.3</v>
      </c>
      <c r="EJ43" s="89">
        <v>3.1</v>
      </c>
      <c r="EK43" s="89">
        <v>2.9</v>
      </c>
      <c r="EL43" s="89">
        <v>2.9</v>
      </c>
      <c r="EM43" s="89">
        <v>2.7</v>
      </c>
      <c r="EN43" s="89">
        <v>3.3</v>
      </c>
      <c r="EO43" s="89">
        <v>3.1</v>
      </c>
      <c r="EP43" s="89">
        <v>3.1</v>
      </c>
      <c r="EQ43" s="89">
        <v>3.2</v>
      </c>
      <c r="ER43" s="89">
        <v>4.4000000000000004</v>
      </c>
      <c r="ES43" s="89">
        <v>3.5</v>
      </c>
      <c r="ET43" s="89">
        <v>3.8</v>
      </c>
      <c r="EU43" s="89">
        <v>4.7</v>
      </c>
      <c r="EV43" s="89">
        <v>3.1</v>
      </c>
      <c r="EW43" s="89">
        <v>3.4</v>
      </c>
      <c r="EX43" s="89">
        <v>3.4</v>
      </c>
      <c r="EY43" s="89">
        <v>4.5</v>
      </c>
      <c r="EZ43" s="89">
        <v>3.4</v>
      </c>
      <c r="FA43" s="89">
        <v>3.5</v>
      </c>
      <c r="FB43" s="89">
        <v>3.1</v>
      </c>
      <c r="FC43" s="89">
        <v>3</v>
      </c>
      <c r="FD43" s="89">
        <v>3</v>
      </c>
      <c r="FE43" s="89">
        <v>3.3</v>
      </c>
      <c r="FF43" s="89">
        <v>3</v>
      </c>
      <c r="FG43" s="89">
        <v>3</v>
      </c>
      <c r="FH43" s="89">
        <v>2.6</v>
      </c>
      <c r="FI43" s="89">
        <v>3.3</v>
      </c>
      <c r="FJ43" s="89">
        <v>3.1</v>
      </c>
      <c r="FK43" s="89">
        <v>3.3</v>
      </c>
      <c r="FL43" s="89">
        <v>3.9</v>
      </c>
      <c r="FM43" s="89">
        <v>4.5999999999999996</v>
      </c>
      <c r="FN43" s="89">
        <v>3.3</v>
      </c>
      <c r="FO43" s="89">
        <v>3.4</v>
      </c>
      <c r="FP43" s="89">
        <v>3.2</v>
      </c>
      <c r="FQ43" s="89">
        <v>4.2</v>
      </c>
      <c r="FR43" s="89">
        <v>3.5</v>
      </c>
      <c r="FS43" s="89">
        <v>3.2</v>
      </c>
      <c r="FT43" s="89">
        <v>3.4</v>
      </c>
      <c r="FU43" s="89">
        <v>2.8</v>
      </c>
      <c r="FV43" s="89">
        <v>3.5</v>
      </c>
      <c r="FW43" s="89">
        <v>3.3</v>
      </c>
      <c r="FX43" s="89">
        <v>2.9</v>
      </c>
      <c r="FY43" s="89">
        <v>3.2</v>
      </c>
      <c r="FZ43" s="89">
        <v>3.6</v>
      </c>
      <c r="GA43" s="89">
        <v>4.4000000000000004</v>
      </c>
      <c r="GB43" s="89">
        <v>4.2</v>
      </c>
      <c r="GC43" s="89">
        <v>4.5999999999999996</v>
      </c>
      <c r="GD43" s="89">
        <v>2.9</v>
      </c>
      <c r="GE43" s="89">
        <v>2</v>
      </c>
    </row>
    <row r="44" spans="34:187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222</v>
      </c>
      <c r="CK44" s="75">
        <v>227</v>
      </c>
      <c r="CL44" s="75">
        <v>160</v>
      </c>
      <c r="CM44" s="75">
        <v>209</v>
      </c>
      <c r="CN44" s="75">
        <v>155</v>
      </c>
      <c r="CO44" s="75">
        <v>184</v>
      </c>
      <c r="CP44" s="75">
        <v>180</v>
      </c>
      <c r="CQ44" s="75">
        <v>160</v>
      </c>
      <c r="CR44" s="75">
        <v>180</v>
      </c>
      <c r="CS44" s="75">
        <v>228</v>
      </c>
      <c r="CT44" s="75">
        <v>189</v>
      </c>
      <c r="CU44" s="75">
        <v>278</v>
      </c>
      <c r="CV44" s="75">
        <v>323</v>
      </c>
      <c r="CW44" s="75">
        <v>191</v>
      </c>
      <c r="CX44" s="75">
        <v>192</v>
      </c>
      <c r="CY44" s="75">
        <v>194</v>
      </c>
      <c r="CZ44" s="75">
        <v>238</v>
      </c>
      <c r="DA44" s="75">
        <v>192</v>
      </c>
      <c r="DB44" s="75">
        <v>194</v>
      </c>
      <c r="DC44" s="75">
        <v>191</v>
      </c>
      <c r="DD44" s="75">
        <v>215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133</v>
      </c>
      <c r="DN44" s="89">
        <v>58</v>
      </c>
      <c r="DO44" s="89">
        <v>57</v>
      </c>
      <c r="DP44" s="89">
        <v>54</v>
      </c>
      <c r="DQ44" s="89">
        <v>57</v>
      </c>
      <c r="DR44" s="89">
        <v>54</v>
      </c>
      <c r="DS44" s="89">
        <v>60</v>
      </c>
      <c r="DT44" s="89">
        <v>60</v>
      </c>
      <c r="DU44" s="89">
        <v>57</v>
      </c>
      <c r="DV44" s="89">
        <v>65</v>
      </c>
      <c r="DW44" s="89">
        <v>82</v>
      </c>
      <c r="DX44" s="89">
        <v>64</v>
      </c>
      <c r="DY44" s="89">
        <v>75</v>
      </c>
      <c r="DZ44" s="89">
        <v>87</v>
      </c>
      <c r="EA44" s="89">
        <v>65</v>
      </c>
      <c r="EB44" s="89">
        <v>65</v>
      </c>
      <c r="EC44" s="89">
        <v>68</v>
      </c>
      <c r="ED44" s="89">
        <v>81</v>
      </c>
      <c r="EE44" s="89">
        <v>64</v>
      </c>
      <c r="EF44" s="89">
        <v>70</v>
      </c>
      <c r="EG44" s="89">
        <v>67</v>
      </c>
      <c r="EH44" s="89">
        <v>59</v>
      </c>
      <c r="EI44" s="89">
        <v>57</v>
      </c>
      <c r="EJ44" s="89">
        <v>61</v>
      </c>
      <c r="EK44" s="89">
        <v>53</v>
      </c>
      <c r="EL44" s="89">
        <v>53</v>
      </c>
      <c r="EM44" s="89">
        <v>54</v>
      </c>
      <c r="EN44" s="89">
        <v>64</v>
      </c>
      <c r="EO44" s="89">
        <v>59</v>
      </c>
      <c r="EP44" s="89">
        <v>58</v>
      </c>
      <c r="EQ44" s="89">
        <v>63</v>
      </c>
      <c r="ER44" s="89">
        <v>81</v>
      </c>
      <c r="ES44" s="89">
        <v>64</v>
      </c>
      <c r="ET44" s="89">
        <v>73</v>
      </c>
      <c r="EU44" s="89">
        <v>87</v>
      </c>
      <c r="EV44" s="89">
        <v>61</v>
      </c>
      <c r="EW44" s="89">
        <v>65</v>
      </c>
      <c r="EX44" s="89">
        <v>64</v>
      </c>
      <c r="EY44" s="89">
        <v>81</v>
      </c>
      <c r="EZ44" s="89">
        <v>65</v>
      </c>
      <c r="FA44" s="89">
        <v>65</v>
      </c>
      <c r="FB44" s="89">
        <v>60</v>
      </c>
      <c r="FC44" s="89">
        <v>58</v>
      </c>
      <c r="FD44" s="89">
        <v>58</v>
      </c>
      <c r="FE44" s="89">
        <v>61</v>
      </c>
      <c r="FF44" s="89">
        <v>53</v>
      </c>
      <c r="FG44" s="89">
        <v>56</v>
      </c>
      <c r="FH44" s="89">
        <v>47</v>
      </c>
      <c r="FI44" s="89">
        <v>60</v>
      </c>
      <c r="FJ44" s="89">
        <v>61</v>
      </c>
      <c r="FK44" s="89">
        <v>61</v>
      </c>
      <c r="FL44" s="89">
        <v>71</v>
      </c>
      <c r="FM44" s="89">
        <v>83</v>
      </c>
      <c r="FN44" s="89">
        <v>65</v>
      </c>
      <c r="FO44" s="89">
        <v>62</v>
      </c>
      <c r="FP44" s="89">
        <v>62</v>
      </c>
      <c r="FQ44" s="89">
        <v>76</v>
      </c>
      <c r="FR44" s="89">
        <v>63</v>
      </c>
      <c r="FS44" s="89">
        <v>59</v>
      </c>
      <c r="FT44" s="89">
        <v>64</v>
      </c>
      <c r="FU44" s="89">
        <v>52</v>
      </c>
      <c r="FV44" s="89">
        <v>49</v>
      </c>
      <c r="FW44" s="89">
        <v>48</v>
      </c>
      <c r="FX44" s="89">
        <v>43</v>
      </c>
      <c r="FY44" s="89">
        <v>45</v>
      </c>
      <c r="FZ44" s="89">
        <v>52</v>
      </c>
      <c r="GA44" s="89">
        <v>65</v>
      </c>
      <c r="GB44" s="89">
        <v>59</v>
      </c>
      <c r="GC44" s="89">
        <v>66</v>
      </c>
      <c r="GD44" s="89">
        <v>42</v>
      </c>
      <c r="GE44" s="89">
        <v>4</v>
      </c>
    </row>
    <row r="45" spans="34:187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69</v>
      </c>
      <c r="CK45" s="75">
        <v>69</v>
      </c>
      <c r="CL45" s="75">
        <v>54</v>
      </c>
      <c r="CM45" s="75">
        <v>69</v>
      </c>
      <c r="CN45" s="75">
        <v>54</v>
      </c>
      <c r="CO45" s="75">
        <v>54</v>
      </c>
      <c r="CP45" s="75">
        <v>54</v>
      </c>
      <c r="CQ45" s="75">
        <v>51</v>
      </c>
      <c r="CR45" s="75">
        <v>51</v>
      </c>
      <c r="CS45" s="75">
        <v>51</v>
      </c>
      <c r="CT45" s="75">
        <v>54</v>
      </c>
      <c r="CU45" s="75">
        <v>69</v>
      </c>
      <c r="CV45" s="75">
        <v>69</v>
      </c>
      <c r="CW45" s="75">
        <v>54</v>
      </c>
      <c r="CX45" s="75">
        <v>54</v>
      </c>
      <c r="CY45" s="75">
        <v>54</v>
      </c>
      <c r="CZ45" s="75">
        <v>54</v>
      </c>
      <c r="DA45" s="75">
        <v>54</v>
      </c>
      <c r="DB45" s="75">
        <v>54</v>
      </c>
      <c r="DC45" s="75">
        <v>54</v>
      </c>
      <c r="DD45" s="75">
        <v>71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134</v>
      </c>
      <c r="DN45" s="89">
        <v>18</v>
      </c>
      <c r="DO45" s="89">
        <v>18</v>
      </c>
      <c r="DP45" s="89">
        <v>18</v>
      </c>
      <c r="DQ45" s="89">
        <v>18</v>
      </c>
      <c r="DR45" s="89">
        <v>18</v>
      </c>
      <c r="DS45" s="89">
        <v>18</v>
      </c>
      <c r="DT45" s="89">
        <v>18</v>
      </c>
      <c r="DU45" s="89">
        <v>18</v>
      </c>
      <c r="DV45" s="89">
        <v>18</v>
      </c>
      <c r="DW45" s="89">
        <v>18</v>
      </c>
      <c r="DX45" s="89">
        <v>18</v>
      </c>
      <c r="DY45" s="89">
        <v>18</v>
      </c>
      <c r="DZ45" s="89">
        <v>18</v>
      </c>
      <c r="EA45" s="89">
        <v>18</v>
      </c>
      <c r="EB45" s="89">
        <v>18</v>
      </c>
      <c r="EC45" s="89">
        <v>18</v>
      </c>
      <c r="ED45" s="89">
        <v>18</v>
      </c>
      <c r="EE45" s="89">
        <v>18</v>
      </c>
      <c r="EF45" s="89">
        <v>18</v>
      </c>
      <c r="EG45" s="89">
        <v>18</v>
      </c>
      <c r="EH45" s="89">
        <v>18</v>
      </c>
      <c r="EI45" s="89">
        <v>18</v>
      </c>
      <c r="EJ45" s="89">
        <v>18</v>
      </c>
      <c r="EK45" s="89">
        <v>18</v>
      </c>
      <c r="EL45" s="89">
        <v>18</v>
      </c>
      <c r="EM45" s="89">
        <v>18</v>
      </c>
      <c r="EN45" s="89">
        <v>18</v>
      </c>
      <c r="EO45" s="89">
        <v>18</v>
      </c>
      <c r="EP45" s="89">
        <v>18</v>
      </c>
      <c r="EQ45" s="89">
        <v>18</v>
      </c>
      <c r="ER45" s="89">
        <v>18</v>
      </c>
      <c r="ES45" s="89">
        <v>18</v>
      </c>
      <c r="ET45" s="89">
        <v>18</v>
      </c>
      <c r="EU45" s="89">
        <v>18</v>
      </c>
      <c r="EV45" s="89">
        <v>18</v>
      </c>
      <c r="EW45" s="89">
        <v>18</v>
      </c>
      <c r="EX45" s="89">
        <v>18</v>
      </c>
      <c r="EY45" s="89">
        <v>18</v>
      </c>
      <c r="EZ45" s="89">
        <v>18</v>
      </c>
      <c r="FA45" s="89">
        <v>18</v>
      </c>
      <c r="FB45" s="89">
        <v>18</v>
      </c>
      <c r="FC45" s="89">
        <v>18</v>
      </c>
      <c r="FD45" s="89">
        <v>18</v>
      </c>
      <c r="FE45" s="89">
        <v>18</v>
      </c>
      <c r="FF45" s="89">
        <v>18</v>
      </c>
      <c r="FG45" s="89">
        <v>18</v>
      </c>
      <c r="FH45" s="89">
        <v>18</v>
      </c>
      <c r="FI45" s="89">
        <v>18</v>
      </c>
      <c r="FJ45" s="89">
        <v>18</v>
      </c>
      <c r="FK45" s="89">
        <v>18</v>
      </c>
      <c r="FL45" s="89">
        <v>18</v>
      </c>
      <c r="FM45" s="89">
        <v>18</v>
      </c>
      <c r="FN45" s="89">
        <v>18</v>
      </c>
      <c r="FO45" s="89">
        <v>18</v>
      </c>
      <c r="FP45" s="89">
        <v>18</v>
      </c>
      <c r="FQ45" s="89">
        <v>18</v>
      </c>
      <c r="FR45" s="89">
        <v>18</v>
      </c>
      <c r="FS45" s="89">
        <v>18</v>
      </c>
      <c r="FT45" s="89">
        <v>18</v>
      </c>
      <c r="FU45" s="89">
        <v>18</v>
      </c>
      <c r="FV45" s="89">
        <v>15</v>
      </c>
      <c r="FW45" s="89">
        <v>15</v>
      </c>
      <c r="FX45" s="89">
        <v>15</v>
      </c>
      <c r="FY45" s="89">
        <v>15</v>
      </c>
      <c r="FZ45" s="89">
        <v>15</v>
      </c>
      <c r="GA45" s="89">
        <v>15</v>
      </c>
      <c r="GB45" s="89">
        <v>15</v>
      </c>
      <c r="GC45" s="89">
        <v>15</v>
      </c>
      <c r="GD45" s="89">
        <v>15</v>
      </c>
      <c r="GE45" s="89">
        <v>2</v>
      </c>
    </row>
    <row r="46" spans="34:187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3.2173913043478262</v>
      </c>
      <c r="CK46" s="75">
        <v>3.2898550724637681</v>
      </c>
      <c r="CL46" s="75">
        <v>2.9629629629629628</v>
      </c>
      <c r="CM46" s="75">
        <v>3.0289855072463769</v>
      </c>
      <c r="CN46" s="75">
        <v>2.8703703703703702</v>
      </c>
      <c r="CO46" s="75">
        <v>3.4074074074074074</v>
      </c>
      <c r="CP46" s="75">
        <v>3.3333333333333335</v>
      </c>
      <c r="CQ46" s="75">
        <v>3.1372549019607843</v>
      </c>
      <c r="CR46" s="75">
        <v>3.5294117647058822</v>
      </c>
      <c r="CS46" s="75">
        <v>4.4705882352941178</v>
      </c>
      <c r="CT46" s="75">
        <v>3.5</v>
      </c>
      <c r="CU46" s="75">
        <v>4.0289855072463769</v>
      </c>
      <c r="CV46" s="75">
        <v>4.6811594202898554</v>
      </c>
      <c r="CW46" s="75">
        <v>3.5370370370370372</v>
      </c>
      <c r="CX46" s="75">
        <v>3.5555555555555554</v>
      </c>
      <c r="CY46" s="75">
        <v>3.5925925925925926</v>
      </c>
      <c r="CZ46" s="75">
        <v>4.4074074074074074</v>
      </c>
      <c r="DA46" s="75">
        <v>3.5555555555555554</v>
      </c>
      <c r="DB46" s="75">
        <v>3.5925925925925926</v>
      </c>
      <c r="DC46" s="75">
        <v>3.5370370370370372</v>
      </c>
      <c r="DD46" s="75">
        <v>3.028169014084507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135</v>
      </c>
      <c r="DN46" s="89">
        <v>3.2222222222222223</v>
      </c>
      <c r="DO46" s="89">
        <v>3.1666666666666665</v>
      </c>
      <c r="DP46" s="89">
        <v>3</v>
      </c>
      <c r="DQ46" s="89">
        <v>3.1666666666666665</v>
      </c>
      <c r="DR46" s="89">
        <v>3</v>
      </c>
      <c r="DS46" s="89">
        <v>3.3333333333333335</v>
      </c>
      <c r="DT46" s="89">
        <v>3.3333333333333335</v>
      </c>
      <c r="DU46" s="89">
        <v>3.1666666666666665</v>
      </c>
      <c r="DV46" s="89">
        <v>3.6111111111111112</v>
      </c>
      <c r="DW46" s="89">
        <v>4.5555555555555554</v>
      </c>
      <c r="DX46" s="89">
        <v>3.5555555555555554</v>
      </c>
      <c r="DY46" s="89">
        <v>4.166666666666667</v>
      </c>
      <c r="DZ46" s="89">
        <v>4.833333333333333</v>
      </c>
      <c r="EA46" s="89">
        <v>3.6111111111111112</v>
      </c>
      <c r="EB46" s="89">
        <v>3.6111111111111112</v>
      </c>
      <c r="EC46" s="89">
        <v>3.7777777777777777</v>
      </c>
      <c r="ED46" s="89">
        <v>4.5</v>
      </c>
      <c r="EE46" s="89">
        <v>3.5555555555555554</v>
      </c>
      <c r="EF46" s="89">
        <v>3.8888888888888888</v>
      </c>
      <c r="EG46" s="89">
        <v>3.7222222222222223</v>
      </c>
      <c r="EH46" s="89">
        <v>3.2777777777777777</v>
      </c>
      <c r="EI46" s="89">
        <v>3.1666666666666665</v>
      </c>
      <c r="EJ46" s="89">
        <v>3.3888888888888888</v>
      </c>
      <c r="EK46" s="89">
        <v>2.9444444444444446</v>
      </c>
      <c r="EL46" s="89">
        <v>2.9444444444444446</v>
      </c>
      <c r="EM46" s="89">
        <v>3</v>
      </c>
      <c r="EN46" s="89">
        <v>3.5555555555555554</v>
      </c>
      <c r="EO46" s="89">
        <v>3.2777777777777777</v>
      </c>
      <c r="EP46" s="89">
        <v>3.2222222222222223</v>
      </c>
      <c r="EQ46" s="89">
        <v>3.5</v>
      </c>
      <c r="ER46" s="89">
        <v>4.5</v>
      </c>
      <c r="ES46" s="89">
        <v>3.5555555555555554</v>
      </c>
      <c r="ET46" s="89">
        <v>4.0555555555555554</v>
      </c>
      <c r="EU46" s="89">
        <v>4.833333333333333</v>
      </c>
      <c r="EV46" s="89">
        <v>3.3888888888888888</v>
      </c>
      <c r="EW46" s="89">
        <v>3.6111111111111112</v>
      </c>
      <c r="EX46" s="89">
        <v>3.5555555555555554</v>
      </c>
      <c r="EY46" s="89">
        <v>4.5</v>
      </c>
      <c r="EZ46" s="89">
        <v>3.6111111111111112</v>
      </c>
      <c r="FA46" s="89">
        <v>3.6111111111111112</v>
      </c>
      <c r="FB46" s="89">
        <v>3.3333333333333335</v>
      </c>
      <c r="FC46" s="89">
        <v>3.2222222222222223</v>
      </c>
      <c r="FD46" s="89">
        <v>3.2222222222222223</v>
      </c>
      <c r="FE46" s="89">
        <v>3.3888888888888888</v>
      </c>
      <c r="FF46" s="89">
        <v>2.9444444444444446</v>
      </c>
      <c r="FG46" s="89">
        <v>3.1111111111111112</v>
      </c>
      <c r="FH46" s="89">
        <v>2.6111111111111112</v>
      </c>
      <c r="FI46" s="89">
        <v>3.3333333333333335</v>
      </c>
      <c r="FJ46" s="89">
        <v>3.3888888888888888</v>
      </c>
      <c r="FK46" s="89">
        <v>3.3888888888888888</v>
      </c>
      <c r="FL46" s="89">
        <v>3.9444444444444446</v>
      </c>
      <c r="FM46" s="89">
        <v>4.6111111111111107</v>
      </c>
      <c r="FN46" s="89">
        <v>3.6111111111111112</v>
      </c>
      <c r="FO46" s="89">
        <v>3.4444444444444446</v>
      </c>
      <c r="FP46" s="89">
        <v>3.4444444444444446</v>
      </c>
      <c r="FQ46" s="89">
        <v>4.2222222222222223</v>
      </c>
      <c r="FR46" s="89">
        <v>3.5</v>
      </c>
      <c r="FS46" s="89">
        <v>3.2777777777777777</v>
      </c>
      <c r="FT46" s="89">
        <v>3.5555555555555554</v>
      </c>
      <c r="FU46" s="89">
        <v>2.8888888888888888</v>
      </c>
      <c r="FV46" s="89">
        <v>3.2666666666666666</v>
      </c>
      <c r="FW46" s="89">
        <v>3.2</v>
      </c>
      <c r="FX46" s="89">
        <v>2.8666666666666667</v>
      </c>
      <c r="FY46" s="89">
        <v>3</v>
      </c>
      <c r="FZ46" s="89">
        <v>3.4666666666666668</v>
      </c>
      <c r="GA46" s="89">
        <v>4.333333333333333</v>
      </c>
      <c r="GB46" s="89">
        <v>3.9333333333333331</v>
      </c>
      <c r="GC46" s="89">
        <v>4.4000000000000004</v>
      </c>
      <c r="GD46" s="89">
        <v>2.8</v>
      </c>
      <c r="GE46" s="89">
        <v>2</v>
      </c>
    </row>
    <row r="47" spans="34:187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343</v>
      </c>
      <c r="CK47" s="75">
        <v>345</v>
      </c>
      <c r="CL47" s="75">
        <v>239</v>
      </c>
      <c r="CM47" s="75">
        <v>331</v>
      </c>
      <c r="CN47" s="75">
        <v>236</v>
      </c>
      <c r="CO47" s="75">
        <v>291</v>
      </c>
      <c r="CP47" s="75">
        <v>269</v>
      </c>
      <c r="CQ47" s="75">
        <v>251</v>
      </c>
      <c r="CR47" s="75">
        <v>270</v>
      </c>
      <c r="CS47" s="75">
        <v>354</v>
      </c>
      <c r="CT47" s="75">
        <v>288</v>
      </c>
      <c r="CU47" s="75">
        <v>424</v>
      </c>
      <c r="CV47" s="75">
        <v>503</v>
      </c>
      <c r="CW47" s="75">
        <v>297</v>
      </c>
      <c r="CX47" s="75">
        <v>294</v>
      </c>
      <c r="CY47" s="75">
        <v>293</v>
      </c>
      <c r="CZ47" s="75">
        <v>353</v>
      </c>
      <c r="DA47" s="75">
        <v>288</v>
      </c>
      <c r="DB47" s="75">
        <v>303</v>
      </c>
      <c r="DC47" s="75">
        <v>279</v>
      </c>
      <c r="DD47" s="75">
        <v>327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136</v>
      </c>
      <c r="DN47" s="89">
        <v>87</v>
      </c>
      <c r="DO47" s="89">
        <v>86</v>
      </c>
      <c r="DP47" s="89">
        <v>81</v>
      </c>
      <c r="DQ47" s="89">
        <v>89</v>
      </c>
      <c r="DR47" s="89">
        <v>81</v>
      </c>
      <c r="DS47" s="89">
        <v>93</v>
      </c>
      <c r="DT47" s="89">
        <v>89</v>
      </c>
      <c r="DU47" s="89">
        <v>89</v>
      </c>
      <c r="DV47" s="89">
        <v>99</v>
      </c>
      <c r="DW47" s="89">
        <v>125</v>
      </c>
      <c r="DX47" s="89">
        <v>96</v>
      </c>
      <c r="DY47" s="89">
        <v>112</v>
      </c>
      <c r="DZ47" s="89">
        <v>128</v>
      </c>
      <c r="EA47" s="89">
        <v>100</v>
      </c>
      <c r="EB47" s="89">
        <v>101</v>
      </c>
      <c r="EC47" s="89">
        <v>100</v>
      </c>
      <c r="ED47" s="89">
        <v>120</v>
      </c>
      <c r="EE47" s="89">
        <v>96</v>
      </c>
      <c r="EF47" s="89">
        <v>108</v>
      </c>
      <c r="EG47" s="89">
        <v>99</v>
      </c>
      <c r="EH47" s="89">
        <v>83</v>
      </c>
      <c r="EI47" s="89">
        <v>89</v>
      </c>
      <c r="EJ47" s="89">
        <v>91</v>
      </c>
      <c r="EK47" s="89">
        <v>77</v>
      </c>
      <c r="EL47" s="89">
        <v>85</v>
      </c>
      <c r="EM47" s="89">
        <v>82</v>
      </c>
      <c r="EN47" s="89">
        <v>100</v>
      </c>
      <c r="EO47" s="89">
        <v>91</v>
      </c>
      <c r="EP47" s="89">
        <v>87</v>
      </c>
      <c r="EQ47" s="89">
        <v>88</v>
      </c>
      <c r="ER47" s="89">
        <v>122</v>
      </c>
      <c r="ES47" s="89">
        <v>98</v>
      </c>
      <c r="ET47" s="89">
        <v>109</v>
      </c>
      <c r="EU47" s="89">
        <v>133</v>
      </c>
      <c r="EV47" s="89">
        <v>93</v>
      </c>
      <c r="EW47" s="89">
        <v>95</v>
      </c>
      <c r="EX47" s="89">
        <v>97</v>
      </c>
      <c r="EY47" s="89">
        <v>119</v>
      </c>
      <c r="EZ47" s="89">
        <v>97</v>
      </c>
      <c r="FA47" s="89">
        <v>103</v>
      </c>
      <c r="FB47" s="89">
        <v>90</v>
      </c>
      <c r="FC47" s="89">
        <v>93</v>
      </c>
      <c r="FD47" s="89">
        <v>90</v>
      </c>
      <c r="FE47" s="89">
        <v>89</v>
      </c>
      <c r="FF47" s="89">
        <v>81</v>
      </c>
      <c r="FG47" s="89">
        <v>84</v>
      </c>
      <c r="FH47" s="89">
        <v>73</v>
      </c>
      <c r="FI47" s="89">
        <v>98</v>
      </c>
      <c r="FJ47" s="89">
        <v>89</v>
      </c>
      <c r="FK47" s="89">
        <v>94</v>
      </c>
      <c r="FL47" s="89">
        <v>109</v>
      </c>
      <c r="FM47" s="89">
        <v>131</v>
      </c>
      <c r="FN47" s="89">
        <v>104</v>
      </c>
      <c r="FO47" s="89">
        <v>98</v>
      </c>
      <c r="FP47" s="89">
        <v>96</v>
      </c>
      <c r="FQ47" s="89">
        <v>114</v>
      </c>
      <c r="FR47" s="89">
        <v>95</v>
      </c>
      <c r="FS47" s="89">
        <v>92</v>
      </c>
      <c r="FT47" s="89">
        <v>90</v>
      </c>
      <c r="FU47" s="89">
        <v>75</v>
      </c>
      <c r="FV47" s="89">
        <v>77</v>
      </c>
      <c r="FW47" s="89">
        <v>79</v>
      </c>
      <c r="FX47" s="89">
        <v>73</v>
      </c>
      <c r="FY47" s="89">
        <v>75</v>
      </c>
      <c r="FZ47" s="89">
        <v>83</v>
      </c>
      <c r="GA47" s="89">
        <v>107</v>
      </c>
      <c r="GB47" s="89">
        <v>94</v>
      </c>
      <c r="GC47" s="89">
        <v>111</v>
      </c>
      <c r="GD47" s="89">
        <v>72</v>
      </c>
      <c r="GE47" s="89">
        <v>4</v>
      </c>
    </row>
    <row r="48" spans="34:187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109</v>
      </c>
      <c r="CK48" s="75">
        <v>109</v>
      </c>
      <c r="CL48" s="75">
        <v>84</v>
      </c>
      <c r="CM48" s="75">
        <v>109</v>
      </c>
      <c r="CN48" s="75">
        <v>84</v>
      </c>
      <c r="CO48" s="75">
        <v>84</v>
      </c>
      <c r="CP48" s="75">
        <v>84</v>
      </c>
      <c r="CQ48" s="75">
        <v>81</v>
      </c>
      <c r="CR48" s="75">
        <v>81</v>
      </c>
      <c r="CS48" s="75">
        <v>81</v>
      </c>
      <c r="CT48" s="75">
        <v>84</v>
      </c>
      <c r="CU48" s="75">
        <v>109</v>
      </c>
      <c r="CV48" s="75">
        <v>109</v>
      </c>
      <c r="CW48" s="75">
        <v>84</v>
      </c>
      <c r="CX48" s="75">
        <v>84</v>
      </c>
      <c r="CY48" s="75">
        <v>84</v>
      </c>
      <c r="CZ48" s="75">
        <v>84</v>
      </c>
      <c r="DA48" s="75">
        <v>84</v>
      </c>
      <c r="DB48" s="75">
        <v>84</v>
      </c>
      <c r="DC48" s="75">
        <v>84</v>
      </c>
      <c r="DD48" s="75">
        <v>111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137</v>
      </c>
      <c r="DN48" s="89">
        <v>28</v>
      </c>
      <c r="DO48" s="89">
        <v>28</v>
      </c>
      <c r="DP48" s="89">
        <v>28</v>
      </c>
      <c r="DQ48" s="89">
        <v>28</v>
      </c>
      <c r="DR48" s="89">
        <v>28</v>
      </c>
      <c r="DS48" s="89">
        <v>28</v>
      </c>
      <c r="DT48" s="89">
        <v>28</v>
      </c>
      <c r="DU48" s="89">
        <v>28</v>
      </c>
      <c r="DV48" s="89">
        <v>28</v>
      </c>
      <c r="DW48" s="89">
        <v>28</v>
      </c>
      <c r="DX48" s="89">
        <v>28</v>
      </c>
      <c r="DY48" s="89">
        <v>28</v>
      </c>
      <c r="DZ48" s="89">
        <v>28</v>
      </c>
      <c r="EA48" s="89">
        <v>28</v>
      </c>
      <c r="EB48" s="89">
        <v>28</v>
      </c>
      <c r="EC48" s="89">
        <v>28</v>
      </c>
      <c r="ED48" s="89">
        <v>28</v>
      </c>
      <c r="EE48" s="89">
        <v>28</v>
      </c>
      <c r="EF48" s="89">
        <v>28</v>
      </c>
      <c r="EG48" s="89">
        <v>28</v>
      </c>
      <c r="EH48" s="89">
        <v>28</v>
      </c>
      <c r="EI48" s="89">
        <v>28</v>
      </c>
      <c r="EJ48" s="89">
        <v>28</v>
      </c>
      <c r="EK48" s="89">
        <v>28</v>
      </c>
      <c r="EL48" s="89">
        <v>28</v>
      </c>
      <c r="EM48" s="89">
        <v>28</v>
      </c>
      <c r="EN48" s="89">
        <v>28</v>
      </c>
      <c r="EO48" s="89">
        <v>28</v>
      </c>
      <c r="EP48" s="89">
        <v>28</v>
      </c>
      <c r="EQ48" s="89">
        <v>28</v>
      </c>
      <c r="ER48" s="89">
        <v>28</v>
      </c>
      <c r="ES48" s="89">
        <v>28</v>
      </c>
      <c r="ET48" s="89">
        <v>28</v>
      </c>
      <c r="EU48" s="89">
        <v>28</v>
      </c>
      <c r="EV48" s="89">
        <v>28</v>
      </c>
      <c r="EW48" s="89">
        <v>28</v>
      </c>
      <c r="EX48" s="89">
        <v>28</v>
      </c>
      <c r="EY48" s="89">
        <v>28</v>
      </c>
      <c r="EZ48" s="89">
        <v>28</v>
      </c>
      <c r="FA48" s="89">
        <v>28</v>
      </c>
      <c r="FB48" s="89">
        <v>28</v>
      </c>
      <c r="FC48" s="89">
        <v>28</v>
      </c>
      <c r="FD48" s="89">
        <v>28</v>
      </c>
      <c r="FE48" s="89">
        <v>28</v>
      </c>
      <c r="FF48" s="89">
        <v>28</v>
      </c>
      <c r="FG48" s="89">
        <v>28</v>
      </c>
      <c r="FH48" s="89">
        <v>28</v>
      </c>
      <c r="FI48" s="89">
        <v>28</v>
      </c>
      <c r="FJ48" s="89">
        <v>28</v>
      </c>
      <c r="FK48" s="89">
        <v>28</v>
      </c>
      <c r="FL48" s="89">
        <v>28</v>
      </c>
      <c r="FM48" s="89">
        <v>28</v>
      </c>
      <c r="FN48" s="89">
        <v>28</v>
      </c>
      <c r="FO48" s="89">
        <v>28</v>
      </c>
      <c r="FP48" s="89">
        <v>28</v>
      </c>
      <c r="FQ48" s="89">
        <v>28</v>
      </c>
      <c r="FR48" s="89">
        <v>28</v>
      </c>
      <c r="FS48" s="89">
        <v>28</v>
      </c>
      <c r="FT48" s="89">
        <v>28</v>
      </c>
      <c r="FU48" s="89">
        <v>28</v>
      </c>
      <c r="FV48" s="89">
        <v>25</v>
      </c>
      <c r="FW48" s="89">
        <v>25</v>
      </c>
      <c r="FX48" s="89">
        <v>25</v>
      </c>
      <c r="FY48" s="89">
        <v>25</v>
      </c>
      <c r="FZ48" s="89">
        <v>25</v>
      </c>
      <c r="GA48" s="89">
        <v>25</v>
      </c>
      <c r="GB48" s="89">
        <v>25</v>
      </c>
      <c r="GC48" s="89">
        <v>25</v>
      </c>
      <c r="GD48" s="89">
        <v>25</v>
      </c>
      <c r="GE48" s="89">
        <v>2</v>
      </c>
    </row>
    <row r="49" spans="34:187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3.1467889908256881</v>
      </c>
      <c r="CK49" s="75">
        <v>3.165137614678899</v>
      </c>
      <c r="CL49" s="75">
        <v>2.8452380952380953</v>
      </c>
      <c r="CM49" s="75">
        <v>3.0366972477064218</v>
      </c>
      <c r="CN49" s="75">
        <v>2.8095238095238093</v>
      </c>
      <c r="CO49" s="75">
        <v>3.4642857142857144</v>
      </c>
      <c r="CP49" s="75">
        <v>3.2023809523809526</v>
      </c>
      <c r="CQ49" s="75">
        <v>3.0987654320987654</v>
      </c>
      <c r="CR49" s="75">
        <v>3.3333333333333335</v>
      </c>
      <c r="CS49" s="75">
        <v>4.3703703703703702</v>
      </c>
      <c r="CT49" s="75">
        <v>3.4285714285714284</v>
      </c>
      <c r="CU49" s="75">
        <v>3.8899082568807342</v>
      </c>
      <c r="CV49" s="75">
        <v>4.6146788990825689</v>
      </c>
      <c r="CW49" s="75">
        <v>3.5357142857142856</v>
      </c>
      <c r="CX49" s="75">
        <v>3.5</v>
      </c>
      <c r="CY49" s="75">
        <v>3.4880952380952381</v>
      </c>
      <c r="CZ49" s="75">
        <v>4.2023809523809526</v>
      </c>
      <c r="DA49" s="75">
        <v>3.4285714285714284</v>
      </c>
      <c r="DB49" s="75">
        <v>3.6071428571428572</v>
      </c>
      <c r="DC49" s="75">
        <v>3.3214285714285716</v>
      </c>
      <c r="DD49" s="75">
        <v>2.9459459459459461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138</v>
      </c>
      <c r="DN49" s="89">
        <v>3.1071428571428572</v>
      </c>
      <c r="DO49" s="89">
        <v>3.0714285714285716</v>
      </c>
      <c r="DP49" s="89">
        <v>2.8928571428571428</v>
      </c>
      <c r="DQ49" s="89">
        <v>3.1785714285714284</v>
      </c>
      <c r="DR49" s="89">
        <v>2.8928571428571428</v>
      </c>
      <c r="DS49" s="89">
        <v>3.3214285714285716</v>
      </c>
      <c r="DT49" s="89">
        <v>3.1785714285714284</v>
      </c>
      <c r="DU49" s="89">
        <v>3.1785714285714284</v>
      </c>
      <c r="DV49" s="89">
        <v>3.5357142857142856</v>
      </c>
      <c r="DW49" s="89">
        <v>4.4642857142857144</v>
      </c>
      <c r="DX49" s="89">
        <v>3.4285714285714284</v>
      </c>
      <c r="DY49" s="89">
        <v>4</v>
      </c>
      <c r="DZ49" s="89">
        <v>4.5714285714285712</v>
      </c>
      <c r="EA49" s="89">
        <v>3.5714285714285716</v>
      </c>
      <c r="EB49" s="89">
        <v>3.6071428571428572</v>
      </c>
      <c r="EC49" s="89">
        <v>3.5714285714285716</v>
      </c>
      <c r="ED49" s="89">
        <v>4.2857142857142856</v>
      </c>
      <c r="EE49" s="89">
        <v>3.4285714285714284</v>
      </c>
      <c r="EF49" s="89">
        <v>3.8571428571428572</v>
      </c>
      <c r="EG49" s="89">
        <v>3.5357142857142856</v>
      </c>
      <c r="EH49" s="89">
        <v>2.9642857142857144</v>
      </c>
      <c r="EI49" s="89">
        <v>3.1785714285714284</v>
      </c>
      <c r="EJ49" s="89">
        <v>3.25</v>
      </c>
      <c r="EK49" s="89">
        <v>2.75</v>
      </c>
      <c r="EL49" s="89">
        <v>3.0357142857142856</v>
      </c>
      <c r="EM49" s="89">
        <v>2.9285714285714284</v>
      </c>
      <c r="EN49" s="89">
        <v>3.5714285714285716</v>
      </c>
      <c r="EO49" s="89">
        <v>3.25</v>
      </c>
      <c r="EP49" s="89">
        <v>3.1071428571428572</v>
      </c>
      <c r="EQ49" s="89">
        <v>3.1428571428571428</v>
      </c>
      <c r="ER49" s="89">
        <v>4.3571428571428568</v>
      </c>
      <c r="ES49" s="89">
        <v>3.5</v>
      </c>
      <c r="ET49" s="89">
        <v>3.8928571428571428</v>
      </c>
      <c r="EU49" s="89">
        <v>4.75</v>
      </c>
      <c r="EV49" s="89">
        <v>3.3214285714285716</v>
      </c>
      <c r="EW49" s="89">
        <v>3.3928571428571428</v>
      </c>
      <c r="EX49" s="89">
        <v>3.4642857142857144</v>
      </c>
      <c r="EY49" s="89">
        <v>4.25</v>
      </c>
      <c r="EZ49" s="89">
        <v>3.4642857142857144</v>
      </c>
      <c r="FA49" s="89">
        <v>3.6785714285714284</v>
      </c>
      <c r="FB49" s="89">
        <v>3.2142857142857144</v>
      </c>
      <c r="FC49" s="89">
        <v>3.3214285714285716</v>
      </c>
      <c r="FD49" s="89">
        <v>3.2142857142857144</v>
      </c>
      <c r="FE49" s="89">
        <v>3.1785714285714284</v>
      </c>
      <c r="FF49" s="89">
        <v>2.8928571428571428</v>
      </c>
      <c r="FG49" s="89">
        <v>3</v>
      </c>
      <c r="FH49" s="89">
        <v>2.6071428571428572</v>
      </c>
      <c r="FI49" s="89">
        <v>3.5</v>
      </c>
      <c r="FJ49" s="89">
        <v>3.1785714285714284</v>
      </c>
      <c r="FK49" s="89">
        <v>3.3571428571428572</v>
      </c>
      <c r="FL49" s="89">
        <v>3.8928571428571428</v>
      </c>
      <c r="FM49" s="89">
        <v>4.6785714285714288</v>
      </c>
      <c r="FN49" s="89">
        <v>3.7142857142857144</v>
      </c>
      <c r="FO49" s="89">
        <v>3.5</v>
      </c>
      <c r="FP49" s="89">
        <v>3.4285714285714284</v>
      </c>
      <c r="FQ49" s="89">
        <v>4.0714285714285712</v>
      </c>
      <c r="FR49" s="89">
        <v>3.3928571428571428</v>
      </c>
      <c r="FS49" s="89">
        <v>3.2857142857142856</v>
      </c>
      <c r="FT49" s="89">
        <v>3.2142857142857144</v>
      </c>
      <c r="FU49" s="89">
        <v>2.6785714285714284</v>
      </c>
      <c r="FV49" s="89">
        <v>3.08</v>
      </c>
      <c r="FW49" s="89">
        <v>3.16</v>
      </c>
      <c r="FX49" s="89">
        <v>2.92</v>
      </c>
      <c r="FY49" s="89">
        <v>3</v>
      </c>
      <c r="FZ49" s="89">
        <v>3.32</v>
      </c>
      <c r="GA49" s="89">
        <v>4.28</v>
      </c>
      <c r="GB49" s="89">
        <v>3.76</v>
      </c>
      <c r="GC49" s="89">
        <v>4.4400000000000004</v>
      </c>
      <c r="GD49" s="89">
        <v>2.88</v>
      </c>
      <c r="GE49" s="89">
        <v>2</v>
      </c>
    </row>
    <row r="50" spans="34:187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466</v>
      </c>
      <c r="CK50" s="75">
        <v>468</v>
      </c>
      <c r="CL50" s="75">
        <v>329</v>
      </c>
      <c r="CM50" s="75">
        <v>450</v>
      </c>
      <c r="CN50" s="75">
        <v>318</v>
      </c>
      <c r="CO50" s="75">
        <v>398</v>
      </c>
      <c r="CP50" s="75">
        <v>372</v>
      </c>
      <c r="CQ50" s="75">
        <v>349</v>
      </c>
      <c r="CR50" s="75">
        <v>366</v>
      </c>
      <c r="CS50" s="75">
        <v>482</v>
      </c>
      <c r="CT50" s="75">
        <v>383</v>
      </c>
      <c r="CU50" s="75">
        <v>577</v>
      </c>
      <c r="CV50" s="75">
        <v>680</v>
      </c>
      <c r="CW50" s="75">
        <v>408</v>
      </c>
      <c r="CX50" s="75">
        <v>408</v>
      </c>
      <c r="CY50" s="75">
        <v>403</v>
      </c>
      <c r="CZ50" s="75">
        <v>483</v>
      </c>
      <c r="DA50" s="75">
        <v>393</v>
      </c>
      <c r="DB50" s="75">
        <v>413</v>
      </c>
      <c r="DC50" s="75">
        <v>383</v>
      </c>
      <c r="DD50" s="75">
        <v>455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139</v>
      </c>
      <c r="DN50" s="89">
        <v>116</v>
      </c>
      <c r="DO50" s="89">
        <v>117</v>
      </c>
      <c r="DP50" s="89">
        <v>113</v>
      </c>
      <c r="DQ50" s="89">
        <v>118</v>
      </c>
      <c r="DR50" s="89">
        <v>111</v>
      </c>
      <c r="DS50" s="89">
        <v>130</v>
      </c>
      <c r="DT50" s="89">
        <v>125</v>
      </c>
      <c r="DU50" s="89">
        <v>122</v>
      </c>
      <c r="DV50" s="89">
        <v>131</v>
      </c>
      <c r="DW50" s="89">
        <v>169</v>
      </c>
      <c r="DX50" s="89">
        <v>126</v>
      </c>
      <c r="DY50" s="89">
        <v>149</v>
      </c>
      <c r="DZ50" s="89">
        <v>174</v>
      </c>
      <c r="EA50" s="89">
        <v>140</v>
      </c>
      <c r="EB50" s="89">
        <v>142</v>
      </c>
      <c r="EC50" s="89">
        <v>133</v>
      </c>
      <c r="ED50" s="89">
        <v>162</v>
      </c>
      <c r="EE50" s="89">
        <v>131</v>
      </c>
      <c r="EF50" s="89">
        <v>147</v>
      </c>
      <c r="EG50" s="89">
        <v>133</v>
      </c>
      <c r="EH50" s="89">
        <v>113</v>
      </c>
      <c r="EI50" s="89">
        <v>119</v>
      </c>
      <c r="EJ50" s="89">
        <v>122</v>
      </c>
      <c r="EK50" s="89">
        <v>106</v>
      </c>
      <c r="EL50" s="89">
        <v>114</v>
      </c>
      <c r="EM50" s="89">
        <v>107</v>
      </c>
      <c r="EN50" s="89">
        <v>138</v>
      </c>
      <c r="EO50" s="89">
        <v>127</v>
      </c>
      <c r="EP50" s="89">
        <v>120</v>
      </c>
      <c r="EQ50" s="89">
        <v>120</v>
      </c>
      <c r="ER50" s="89">
        <v>165</v>
      </c>
      <c r="ES50" s="89">
        <v>132</v>
      </c>
      <c r="ET50" s="89">
        <v>149</v>
      </c>
      <c r="EU50" s="89">
        <v>179</v>
      </c>
      <c r="EV50" s="89">
        <v>130</v>
      </c>
      <c r="EW50" s="89">
        <v>133</v>
      </c>
      <c r="EX50" s="89">
        <v>139</v>
      </c>
      <c r="EY50" s="89">
        <v>163</v>
      </c>
      <c r="EZ50" s="89">
        <v>135</v>
      </c>
      <c r="FA50" s="89">
        <v>138</v>
      </c>
      <c r="FB50" s="89">
        <v>128</v>
      </c>
      <c r="FC50" s="89">
        <v>123</v>
      </c>
      <c r="FD50" s="89">
        <v>123</v>
      </c>
      <c r="FE50" s="89">
        <v>120</v>
      </c>
      <c r="FF50" s="89">
        <v>110</v>
      </c>
      <c r="FG50" s="89">
        <v>115</v>
      </c>
      <c r="FH50" s="89">
        <v>100</v>
      </c>
      <c r="FI50" s="89">
        <v>130</v>
      </c>
      <c r="FJ50" s="89">
        <v>120</v>
      </c>
      <c r="FK50" s="89">
        <v>125</v>
      </c>
      <c r="FL50" s="89">
        <v>145</v>
      </c>
      <c r="FM50" s="89">
        <v>177</v>
      </c>
      <c r="FN50" s="89">
        <v>138</v>
      </c>
      <c r="FO50" s="89">
        <v>133</v>
      </c>
      <c r="FP50" s="89">
        <v>131</v>
      </c>
      <c r="FQ50" s="89">
        <v>158</v>
      </c>
      <c r="FR50" s="89">
        <v>127</v>
      </c>
      <c r="FS50" s="89">
        <v>128</v>
      </c>
      <c r="FT50" s="89">
        <v>122</v>
      </c>
      <c r="FU50" s="89">
        <v>109</v>
      </c>
      <c r="FV50" s="89">
        <v>108</v>
      </c>
      <c r="FW50" s="89">
        <v>109</v>
      </c>
      <c r="FX50" s="89">
        <v>103</v>
      </c>
      <c r="FY50" s="89">
        <v>107</v>
      </c>
      <c r="FZ50" s="89">
        <v>115</v>
      </c>
      <c r="GA50" s="89">
        <v>148</v>
      </c>
      <c r="GB50" s="89">
        <v>134</v>
      </c>
      <c r="GC50" s="89">
        <v>150</v>
      </c>
      <c r="GD50" s="89">
        <v>106</v>
      </c>
      <c r="GE50" s="89">
        <v>4</v>
      </c>
    </row>
    <row r="51" spans="34:187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148</v>
      </c>
      <c r="CK51" s="75">
        <v>148</v>
      </c>
      <c r="CL51" s="75">
        <v>114</v>
      </c>
      <c r="CM51" s="75">
        <v>148</v>
      </c>
      <c r="CN51" s="75">
        <v>114</v>
      </c>
      <c r="CO51" s="75">
        <v>114</v>
      </c>
      <c r="CP51" s="75">
        <v>114</v>
      </c>
      <c r="CQ51" s="75">
        <v>110</v>
      </c>
      <c r="CR51" s="75">
        <v>110</v>
      </c>
      <c r="CS51" s="75">
        <v>110</v>
      </c>
      <c r="CT51" s="75">
        <v>114</v>
      </c>
      <c r="CU51" s="75">
        <v>148</v>
      </c>
      <c r="CV51" s="75">
        <v>148</v>
      </c>
      <c r="CW51" s="75">
        <v>114</v>
      </c>
      <c r="CX51" s="75">
        <v>114</v>
      </c>
      <c r="CY51" s="75">
        <v>114</v>
      </c>
      <c r="CZ51" s="75">
        <v>114</v>
      </c>
      <c r="DA51" s="75">
        <v>114</v>
      </c>
      <c r="DB51" s="75">
        <v>114</v>
      </c>
      <c r="DC51" s="75">
        <v>114</v>
      </c>
      <c r="DD51" s="75">
        <v>150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140</v>
      </c>
      <c r="DN51" s="89">
        <v>38</v>
      </c>
      <c r="DO51" s="89">
        <v>38</v>
      </c>
      <c r="DP51" s="89">
        <v>38</v>
      </c>
      <c r="DQ51" s="89">
        <v>38</v>
      </c>
      <c r="DR51" s="89">
        <v>38</v>
      </c>
      <c r="DS51" s="89">
        <v>38</v>
      </c>
      <c r="DT51" s="89">
        <v>38</v>
      </c>
      <c r="DU51" s="89">
        <v>38</v>
      </c>
      <c r="DV51" s="89">
        <v>38</v>
      </c>
      <c r="DW51" s="89">
        <v>38</v>
      </c>
      <c r="DX51" s="89">
        <v>38</v>
      </c>
      <c r="DY51" s="89">
        <v>38</v>
      </c>
      <c r="DZ51" s="89">
        <v>38</v>
      </c>
      <c r="EA51" s="89">
        <v>38</v>
      </c>
      <c r="EB51" s="89">
        <v>38</v>
      </c>
      <c r="EC51" s="89">
        <v>38</v>
      </c>
      <c r="ED51" s="89">
        <v>38</v>
      </c>
      <c r="EE51" s="89">
        <v>38</v>
      </c>
      <c r="EF51" s="89">
        <v>38</v>
      </c>
      <c r="EG51" s="89">
        <v>38</v>
      </c>
      <c r="EH51" s="89">
        <v>38</v>
      </c>
      <c r="EI51" s="89">
        <v>38</v>
      </c>
      <c r="EJ51" s="89">
        <v>38</v>
      </c>
      <c r="EK51" s="89">
        <v>38</v>
      </c>
      <c r="EL51" s="89">
        <v>38</v>
      </c>
      <c r="EM51" s="89">
        <v>38</v>
      </c>
      <c r="EN51" s="89">
        <v>38</v>
      </c>
      <c r="EO51" s="89">
        <v>38</v>
      </c>
      <c r="EP51" s="89">
        <v>38</v>
      </c>
      <c r="EQ51" s="89">
        <v>38</v>
      </c>
      <c r="ER51" s="89">
        <v>38</v>
      </c>
      <c r="ES51" s="89">
        <v>38</v>
      </c>
      <c r="ET51" s="89">
        <v>38</v>
      </c>
      <c r="EU51" s="89">
        <v>38</v>
      </c>
      <c r="EV51" s="89">
        <v>38</v>
      </c>
      <c r="EW51" s="89">
        <v>38</v>
      </c>
      <c r="EX51" s="89">
        <v>38</v>
      </c>
      <c r="EY51" s="89">
        <v>38</v>
      </c>
      <c r="EZ51" s="89">
        <v>38</v>
      </c>
      <c r="FA51" s="89">
        <v>38</v>
      </c>
      <c r="FB51" s="89">
        <v>38</v>
      </c>
      <c r="FC51" s="89">
        <v>38</v>
      </c>
      <c r="FD51" s="89">
        <v>38</v>
      </c>
      <c r="FE51" s="89">
        <v>38</v>
      </c>
      <c r="FF51" s="89">
        <v>38</v>
      </c>
      <c r="FG51" s="89">
        <v>38</v>
      </c>
      <c r="FH51" s="89">
        <v>38</v>
      </c>
      <c r="FI51" s="89">
        <v>38</v>
      </c>
      <c r="FJ51" s="89">
        <v>38</v>
      </c>
      <c r="FK51" s="89">
        <v>38</v>
      </c>
      <c r="FL51" s="89">
        <v>38</v>
      </c>
      <c r="FM51" s="89">
        <v>38</v>
      </c>
      <c r="FN51" s="89">
        <v>38</v>
      </c>
      <c r="FO51" s="89">
        <v>38</v>
      </c>
      <c r="FP51" s="89">
        <v>38</v>
      </c>
      <c r="FQ51" s="89">
        <v>38</v>
      </c>
      <c r="FR51" s="89">
        <v>38</v>
      </c>
      <c r="FS51" s="89">
        <v>38</v>
      </c>
      <c r="FT51" s="89">
        <v>38</v>
      </c>
      <c r="FU51" s="89">
        <v>38</v>
      </c>
      <c r="FV51" s="89">
        <v>34</v>
      </c>
      <c r="FW51" s="89">
        <v>34</v>
      </c>
      <c r="FX51" s="89">
        <v>34</v>
      </c>
      <c r="FY51" s="89">
        <v>34</v>
      </c>
      <c r="FZ51" s="89">
        <v>34</v>
      </c>
      <c r="GA51" s="89">
        <v>34</v>
      </c>
      <c r="GB51" s="89">
        <v>34</v>
      </c>
      <c r="GC51" s="89">
        <v>34</v>
      </c>
      <c r="GD51" s="89">
        <v>34</v>
      </c>
      <c r="GE51" s="89">
        <v>2</v>
      </c>
    </row>
    <row r="52" spans="34:187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3.1486486486486487</v>
      </c>
      <c r="CK52" s="75">
        <v>3.1621621621621623</v>
      </c>
      <c r="CL52" s="75">
        <v>2.8859649122807016</v>
      </c>
      <c r="CM52" s="75">
        <v>3.0405405405405403</v>
      </c>
      <c r="CN52" s="75">
        <v>2.7894736842105261</v>
      </c>
      <c r="CO52" s="75">
        <v>3.4912280701754388</v>
      </c>
      <c r="CP52" s="75">
        <v>3.263157894736842</v>
      </c>
      <c r="CQ52" s="75">
        <v>3.1727272727272728</v>
      </c>
      <c r="CR52" s="75">
        <v>3.3272727272727272</v>
      </c>
      <c r="CS52" s="75">
        <v>4.3818181818181818</v>
      </c>
      <c r="CT52" s="75">
        <v>3.3596491228070176</v>
      </c>
      <c r="CU52" s="75">
        <v>3.8986486486486487</v>
      </c>
      <c r="CV52" s="75">
        <v>4.5945945945945947</v>
      </c>
      <c r="CW52" s="75">
        <v>3.5789473684210527</v>
      </c>
      <c r="CX52" s="75">
        <v>3.5789473684210527</v>
      </c>
      <c r="CY52" s="75">
        <v>3.5350877192982457</v>
      </c>
      <c r="CZ52" s="75">
        <v>4.2368421052631575</v>
      </c>
      <c r="DA52" s="75">
        <v>3.4473684210526314</v>
      </c>
      <c r="DB52" s="75">
        <v>3.6228070175438596</v>
      </c>
      <c r="DC52" s="75">
        <v>3.3596491228070176</v>
      </c>
      <c r="DD52" s="75">
        <v>3.0333333333333332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141</v>
      </c>
      <c r="DN52" s="89">
        <v>3.0526315789473686</v>
      </c>
      <c r="DO52" s="89">
        <v>3.0789473684210527</v>
      </c>
      <c r="DP52" s="89">
        <v>2.9736842105263159</v>
      </c>
      <c r="DQ52" s="89">
        <v>3.1052631578947367</v>
      </c>
      <c r="DR52" s="89">
        <v>2.9210526315789473</v>
      </c>
      <c r="DS52" s="89">
        <v>3.4210526315789473</v>
      </c>
      <c r="DT52" s="89">
        <v>3.2894736842105261</v>
      </c>
      <c r="DU52" s="89">
        <v>3.2105263157894739</v>
      </c>
      <c r="DV52" s="89">
        <v>3.4473684210526314</v>
      </c>
      <c r="DW52" s="89">
        <v>4.4473684210526319</v>
      </c>
      <c r="DX52" s="89">
        <v>3.3157894736842106</v>
      </c>
      <c r="DY52" s="89">
        <v>3.9210526315789473</v>
      </c>
      <c r="DZ52" s="89">
        <v>4.5789473684210522</v>
      </c>
      <c r="EA52" s="89">
        <v>3.6842105263157894</v>
      </c>
      <c r="EB52" s="89">
        <v>3.736842105263158</v>
      </c>
      <c r="EC52" s="89">
        <v>3.5</v>
      </c>
      <c r="ED52" s="89">
        <v>4.2631578947368425</v>
      </c>
      <c r="EE52" s="89">
        <v>3.4473684210526314</v>
      </c>
      <c r="EF52" s="89">
        <v>3.8684210526315788</v>
      </c>
      <c r="EG52" s="89">
        <v>3.5</v>
      </c>
      <c r="EH52" s="89">
        <v>2.9736842105263159</v>
      </c>
      <c r="EI52" s="89">
        <v>3.1315789473684212</v>
      </c>
      <c r="EJ52" s="89">
        <v>3.2105263157894739</v>
      </c>
      <c r="EK52" s="89">
        <v>2.7894736842105261</v>
      </c>
      <c r="EL52" s="89">
        <v>3</v>
      </c>
      <c r="EM52" s="89">
        <v>2.8157894736842106</v>
      </c>
      <c r="EN52" s="89">
        <v>3.6315789473684212</v>
      </c>
      <c r="EO52" s="89">
        <v>3.3421052631578947</v>
      </c>
      <c r="EP52" s="89">
        <v>3.1578947368421053</v>
      </c>
      <c r="EQ52" s="89">
        <v>3.1578947368421053</v>
      </c>
      <c r="ER52" s="89">
        <v>4.3421052631578947</v>
      </c>
      <c r="ES52" s="89">
        <v>3.4736842105263159</v>
      </c>
      <c r="ET52" s="89">
        <v>3.9210526315789473</v>
      </c>
      <c r="EU52" s="89">
        <v>4.7105263157894735</v>
      </c>
      <c r="EV52" s="89">
        <v>3.4210526315789473</v>
      </c>
      <c r="EW52" s="89">
        <v>3.5</v>
      </c>
      <c r="EX52" s="89">
        <v>3.6578947368421053</v>
      </c>
      <c r="EY52" s="89">
        <v>4.2894736842105265</v>
      </c>
      <c r="EZ52" s="89">
        <v>3.5526315789473686</v>
      </c>
      <c r="FA52" s="89">
        <v>3.6315789473684212</v>
      </c>
      <c r="FB52" s="89">
        <v>3.3684210526315788</v>
      </c>
      <c r="FC52" s="89">
        <v>3.236842105263158</v>
      </c>
      <c r="FD52" s="89">
        <v>3.236842105263158</v>
      </c>
      <c r="FE52" s="89">
        <v>3.1578947368421053</v>
      </c>
      <c r="FF52" s="89">
        <v>2.8947368421052633</v>
      </c>
      <c r="FG52" s="89">
        <v>3.0263157894736841</v>
      </c>
      <c r="FH52" s="89">
        <v>2.6315789473684212</v>
      </c>
      <c r="FI52" s="89">
        <v>3.4210526315789473</v>
      </c>
      <c r="FJ52" s="89">
        <v>3.1578947368421053</v>
      </c>
      <c r="FK52" s="89">
        <v>3.2894736842105261</v>
      </c>
      <c r="FL52" s="89">
        <v>3.8157894736842106</v>
      </c>
      <c r="FM52" s="89">
        <v>4.6578947368421053</v>
      </c>
      <c r="FN52" s="89">
        <v>3.6315789473684212</v>
      </c>
      <c r="FO52" s="89">
        <v>3.5</v>
      </c>
      <c r="FP52" s="89">
        <v>3.4473684210526314</v>
      </c>
      <c r="FQ52" s="89">
        <v>4.1578947368421053</v>
      </c>
      <c r="FR52" s="89">
        <v>3.3421052631578947</v>
      </c>
      <c r="FS52" s="89">
        <v>3.3684210526315788</v>
      </c>
      <c r="FT52" s="89">
        <v>3.2105263157894739</v>
      </c>
      <c r="FU52" s="89">
        <v>2.8684210526315788</v>
      </c>
      <c r="FV52" s="89">
        <v>3.1764705882352939</v>
      </c>
      <c r="FW52" s="89">
        <v>3.2058823529411766</v>
      </c>
      <c r="FX52" s="89">
        <v>3.0294117647058822</v>
      </c>
      <c r="FY52" s="89">
        <v>3.1470588235294117</v>
      </c>
      <c r="FZ52" s="89">
        <v>3.3823529411764706</v>
      </c>
      <c r="GA52" s="89">
        <v>4.3529411764705879</v>
      </c>
      <c r="GB52" s="89">
        <v>3.9411764705882355</v>
      </c>
      <c r="GC52" s="89">
        <v>4.4117647058823533</v>
      </c>
      <c r="GD52" s="89">
        <v>3.1176470588235294</v>
      </c>
      <c r="GE52" s="89">
        <v>2</v>
      </c>
    </row>
    <row r="53" spans="34:187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658</v>
      </c>
      <c r="CK53" s="75">
        <v>663</v>
      </c>
      <c r="CL53" s="75">
        <v>546</v>
      </c>
      <c r="CM53" s="75">
        <v>643</v>
      </c>
      <c r="CN53" s="75">
        <v>493</v>
      </c>
      <c r="CO53" s="75">
        <v>647</v>
      </c>
      <c r="CP53" s="75">
        <v>575</v>
      </c>
      <c r="CQ53" s="75">
        <v>489</v>
      </c>
      <c r="CR53" s="75">
        <v>502</v>
      </c>
      <c r="CS53" s="75">
        <v>669</v>
      </c>
      <c r="CT53" s="75">
        <v>589</v>
      </c>
      <c r="CU53" s="75">
        <v>784</v>
      </c>
      <c r="CV53" s="75">
        <v>958</v>
      </c>
      <c r="CW53" s="75">
        <v>652</v>
      </c>
      <c r="CX53" s="75">
        <v>637</v>
      </c>
      <c r="CY53" s="75">
        <v>629</v>
      </c>
      <c r="CZ53" s="75">
        <v>751</v>
      </c>
      <c r="DA53" s="75">
        <v>646</v>
      </c>
      <c r="DB53" s="75">
        <v>642</v>
      </c>
      <c r="DC53" s="75">
        <v>590</v>
      </c>
      <c r="DD53" s="75">
        <v>645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86</v>
      </c>
      <c r="DN53" s="89">
        <v>199</v>
      </c>
      <c r="DO53" s="89">
        <v>206</v>
      </c>
      <c r="DP53" s="89">
        <v>197</v>
      </c>
      <c r="DQ53" s="89">
        <v>201</v>
      </c>
      <c r="DR53" s="89">
        <v>179</v>
      </c>
      <c r="DS53" s="89">
        <v>228</v>
      </c>
      <c r="DT53" s="89">
        <v>210</v>
      </c>
      <c r="DU53" s="89">
        <v>210</v>
      </c>
      <c r="DV53" s="89">
        <v>221</v>
      </c>
      <c r="DW53" s="89">
        <v>278</v>
      </c>
      <c r="DX53" s="89">
        <v>202</v>
      </c>
      <c r="DY53" s="89">
        <v>241</v>
      </c>
      <c r="DZ53" s="89">
        <v>301</v>
      </c>
      <c r="EA53" s="89">
        <v>241</v>
      </c>
      <c r="EB53" s="89">
        <v>228</v>
      </c>
      <c r="EC53" s="89">
        <v>224</v>
      </c>
      <c r="ED53" s="89">
        <v>273</v>
      </c>
      <c r="EE53" s="89">
        <v>232</v>
      </c>
      <c r="EF53" s="89">
        <v>238</v>
      </c>
      <c r="EG53" s="89">
        <v>212</v>
      </c>
      <c r="EH53" s="89">
        <v>196</v>
      </c>
      <c r="EI53" s="89">
        <v>190</v>
      </c>
      <c r="EJ53" s="89">
        <v>194</v>
      </c>
      <c r="EK53" s="89">
        <v>180</v>
      </c>
      <c r="EL53" s="89">
        <v>189</v>
      </c>
      <c r="EM53" s="89">
        <v>168</v>
      </c>
      <c r="EN53" s="89">
        <v>232</v>
      </c>
      <c r="EO53" s="89">
        <v>201</v>
      </c>
      <c r="EP53" s="89">
        <v>191</v>
      </c>
      <c r="EQ53" s="89">
        <v>188</v>
      </c>
      <c r="ER53" s="89">
        <v>270</v>
      </c>
      <c r="ES53" s="89">
        <v>212</v>
      </c>
      <c r="ET53" s="89">
        <v>238</v>
      </c>
      <c r="EU53" s="89">
        <v>285</v>
      </c>
      <c r="EV53" s="89">
        <v>216</v>
      </c>
      <c r="EW53" s="89">
        <v>218</v>
      </c>
      <c r="EX53" s="89">
        <v>216</v>
      </c>
      <c r="EY53" s="89">
        <v>256</v>
      </c>
      <c r="EZ53" s="89">
        <v>226</v>
      </c>
      <c r="FA53" s="89">
        <v>219</v>
      </c>
      <c r="FB53" s="89">
        <v>205</v>
      </c>
      <c r="FC53" s="89">
        <v>181</v>
      </c>
      <c r="FD53" s="89">
        <v>183</v>
      </c>
      <c r="FE53" s="89">
        <v>173</v>
      </c>
      <c r="FF53" s="89">
        <v>169</v>
      </c>
      <c r="FG53" s="89">
        <v>165</v>
      </c>
      <c r="FH53" s="89">
        <v>146</v>
      </c>
      <c r="FI53" s="89">
        <v>187</v>
      </c>
      <c r="FJ53" s="89">
        <v>164</v>
      </c>
      <c r="FK53" s="89">
        <v>175</v>
      </c>
      <c r="FL53" s="89">
        <v>195</v>
      </c>
      <c r="FM53" s="89">
        <v>247</v>
      </c>
      <c r="FN53" s="89">
        <v>195</v>
      </c>
      <c r="FO53" s="89">
        <v>191</v>
      </c>
      <c r="FP53" s="89">
        <v>189</v>
      </c>
      <c r="FQ53" s="89">
        <v>222</v>
      </c>
      <c r="FR53" s="89">
        <v>188</v>
      </c>
      <c r="FS53" s="89">
        <v>185</v>
      </c>
      <c r="FT53" s="89">
        <v>173</v>
      </c>
      <c r="FU53" s="89">
        <v>176</v>
      </c>
      <c r="FV53" s="89">
        <v>86</v>
      </c>
      <c r="FW53" s="89">
        <v>90</v>
      </c>
      <c r="FX53" s="89">
        <v>88</v>
      </c>
      <c r="FY53" s="89">
        <v>88</v>
      </c>
      <c r="FZ53" s="89">
        <v>93</v>
      </c>
      <c r="GA53" s="89">
        <v>121</v>
      </c>
      <c r="GB53" s="89">
        <v>110</v>
      </c>
      <c r="GC53" s="89">
        <v>125</v>
      </c>
      <c r="GD53" s="89">
        <v>88</v>
      </c>
      <c r="GE53" s="89">
        <v>4</v>
      </c>
    </row>
    <row r="54" spans="34:187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203</v>
      </c>
      <c r="CK54" s="75">
        <v>203</v>
      </c>
      <c r="CL54" s="75">
        <v>174</v>
      </c>
      <c r="CM54" s="75">
        <v>202</v>
      </c>
      <c r="CN54" s="75">
        <v>173</v>
      </c>
      <c r="CO54" s="75">
        <v>173</v>
      </c>
      <c r="CP54" s="75">
        <v>173</v>
      </c>
      <c r="CQ54" s="75">
        <v>150</v>
      </c>
      <c r="CR54" s="75">
        <v>150</v>
      </c>
      <c r="CS54" s="75">
        <v>150</v>
      </c>
      <c r="CT54" s="75">
        <v>173</v>
      </c>
      <c r="CU54" s="75">
        <v>202</v>
      </c>
      <c r="CV54" s="75">
        <v>202</v>
      </c>
      <c r="CW54" s="75">
        <v>174</v>
      </c>
      <c r="CX54" s="75">
        <v>174</v>
      </c>
      <c r="CY54" s="75">
        <v>174</v>
      </c>
      <c r="CZ54" s="75">
        <v>173</v>
      </c>
      <c r="DA54" s="75">
        <v>174</v>
      </c>
      <c r="DB54" s="75">
        <v>174</v>
      </c>
      <c r="DC54" s="75">
        <v>174</v>
      </c>
      <c r="DD54" s="75">
        <v>205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87</v>
      </c>
      <c r="DN54" s="89">
        <v>62</v>
      </c>
      <c r="DO54" s="89">
        <v>62</v>
      </c>
      <c r="DP54" s="89">
        <v>62</v>
      </c>
      <c r="DQ54" s="89">
        <v>62</v>
      </c>
      <c r="DR54" s="89">
        <v>62</v>
      </c>
      <c r="DS54" s="89">
        <v>62</v>
      </c>
      <c r="DT54" s="89">
        <v>62</v>
      </c>
      <c r="DU54" s="89">
        <v>62</v>
      </c>
      <c r="DV54" s="89">
        <v>62</v>
      </c>
      <c r="DW54" s="89">
        <v>62</v>
      </c>
      <c r="DX54" s="89">
        <v>62</v>
      </c>
      <c r="DY54" s="89">
        <v>62</v>
      </c>
      <c r="DZ54" s="89">
        <v>62</v>
      </c>
      <c r="EA54" s="89">
        <v>62</v>
      </c>
      <c r="EB54" s="89">
        <v>62</v>
      </c>
      <c r="EC54" s="89">
        <v>62</v>
      </c>
      <c r="ED54" s="89">
        <v>61</v>
      </c>
      <c r="EE54" s="89">
        <v>62</v>
      </c>
      <c r="EF54" s="89">
        <v>62</v>
      </c>
      <c r="EG54" s="89">
        <v>62</v>
      </c>
      <c r="EH54" s="89">
        <v>62</v>
      </c>
      <c r="EI54" s="89">
        <v>59</v>
      </c>
      <c r="EJ54" s="89">
        <v>59</v>
      </c>
      <c r="EK54" s="89">
        <v>59</v>
      </c>
      <c r="EL54" s="89">
        <v>59</v>
      </c>
      <c r="EM54" s="89">
        <v>59</v>
      </c>
      <c r="EN54" s="89">
        <v>59</v>
      </c>
      <c r="EO54" s="89">
        <v>59</v>
      </c>
      <c r="EP54" s="89">
        <v>59</v>
      </c>
      <c r="EQ54" s="89">
        <v>59</v>
      </c>
      <c r="ER54" s="89">
        <v>59</v>
      </c>
      <c r="ES54" s="89">
        <v>59</v>
      </c>
      <c r="ET54" s="89">
        <v>59</v>
      </c>
      <c r="EU54" s="89">
        <v>59</v>
      </c>
      <c r="EV54" s="89">
        <v>59</v>
      </c>
      <c r="EW54" s="89">
        <v>59</v>
      </c>
      <c r="EX54" s="89">
        <v>59</v>
      </c>
      <c r="EY54" s="89">
        <v>59</v>
      </c>
      <c r="EZ54" s="89">
        <v>59</v>
      </c>
      <c r="FA54" s="89">
        <v>59</v>
      </c>
      <c r="FB54" s="89">
        <v>59</v>
      </c>
      <c r="FC54" s="89">
        <v>59</v>
      </c>
      <c r="FD54" s="89">
        <v>53</v>
      </c>
      <c r="FE54" s="89">
        <v>53</v>
      </c>
      <c r="FF54" s="89">
        <v>53</v>
      </c>
      <c r="FG54" s="89">
        <v>52</v>
      </c>
      <c r="FH54" s="89">
        <v>52</v>
      </c>
      <c r="FI54" s="89">
        <v>52</v>
      </c>
      <c r="FJ54" s="89">
        <v>52</v>
      </c>
      <c r="FK54" s="89">
        <v>52</v>
      </c>
      <c r="FL54" s="89">
        <v>52</v>
      </c>
      <c r="FM54" s="89">
        <v>52</v>
      </c>
      <c r="FN54" s="89">
        <v>53</v>
      </c>
      <c r="FO54" s="89">
        <v>53</v>
      </c>
      <c r="FP54" s="89">
        <v>53</v>
      </c>
      <c r="FQ54" s="89">
        <v>53</v>
      </c>
      <c r="FR54" s="89">
        <v>53</v>
      </c>
      <c r="FS54" s="89">
        <v>53</v>
      </c>
      <c r="FT54" s="89">
        <v>53</v>
      </c>
      <c r="FU54" s="89">
        <v>53</v>
      </c>
      <c r="FV54" s="89">
        <v>29</v>
      </c>
      <c r="FW54" s="89">
        <v>29</v>
      </c>
      <c r="FX54" s="89">
        <v>29</v>
      </c>
      <c r="FY54" s="89">
        <v>29</v>
      </c>
      <c r="FZ54" s="89">
        <v>29</v>
      </c>
      <c r="GA54" s="89">
        <v>29</v>
      </c>
      <c r="GB54" s="89">
        <v>29</v>
      </c>
      <c r="GC54" s="89">
        <v>29</v>
      </c>
      <c r="GD54" s="89">
        <v>29</v>
      </c>
      <c r="GE54" s="89">
        <v>2</v>
      </c>
    </row>
    <row r="55" spans="34:187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3.2413793103448274</v>
      </c>
      <c r="CK55" s="75">
        <v>3.2660098522167487</v>
      </c>
      <c r="CL55" s="75">
        <v>3.1379310344827585</v>
      </c>
      <c r="CM55" s="75">
        <v>3.1831683168316833</v>
      </c>
      <c r="CN55" s="75">
        <v>2.8497109826589595</v>
      </c>
      <c r="CO55" s="75">
        <v>3.7398843930635839</v>
      </c>
      <c r="CP55" s="75">
        <v>3.3236994219653178</v>
      </c>
      <c r="CQ55" s="75">
        <v>3.26</v>
      </c>
      <c r="CR55" s="75">
        <v>3.3466666666666667</v>
      </c>
      <c r="CS55" s="75">
        <v>4.46</v>
      </c>
      <c r="CT55" s="75">
        <v>3.4046242774566475</v>
      </c>
      <c r="CU55" s="75">
        <v>3.8811881188118811</v>
      </c>
      <c r="CV55" s="75">
        <v>4.7425742574257423</v>
      </c>
      <c r="CW55" s="75">
        <v>3.7471264367816093</v>
      </c>
      <c r="CX55" s="75">
        <v>3.6609195402298851</v>
      </c>
      <c r="CY55" s="75">
        <v>3.6149425287356323</v>
      </c>
      <c r="CZ55" s="75">
        <v>4.3410404624277454</v>
      </c>
      <c r="DA55" s="75">
        <v>3.7126436781609193</v>
      </c>
      <c r="DB55" s="75">
        <v>3.6896551724137931</v>
      </c>
      <c r="DC55" s="75">
        <v>3.3908045977011496</v>
      </c>
      <c r="DD55" s="75">
        <v>3.1463414634146343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88</v>
      </c>
      <c r="DN55" s="89">
        <v>3.2096774193548385</v>
      </c>
      <c r="DO55" s="89">
        <v>3.3225806451612905</v>
      </c>
      <c r="DP55" s="89">
        <v>3.1774193548387095</v>
      </c>
      <c r="DQ55" s="89">
        <v>3.2419354838709675</v>
      </c>
      <c r="DR55" s="89">
        <v>2.8870967741935485</v>
      </c>
      <c r="DS55" s="89">
        <v>3.6774193548387095</v>
      </c>
      <c r="DT55" s="89">
        <v>3.3870967741935485</v>
      </c>
      <c r="DU55" s="89">
        <v>3.3870967741935485</v>
      </c>
      <c r="DV55" s="89">
        <v>3.564516129032258</v>
      </c>
      <c r="DW55" s="89">
        <v>4.4838709677419351</v>
      </c>
      <c r="DX55" s="89">
        <v>3.2580645161290325</v>
      </c>
      <c r="DY55" s="89">
        <v>3.8870967741935485</v>
      </c>
      <c r="DZ55" s="89">
        <v>4.854838709677419</v>
      </c>
      <c r="EA55" s="89">
        <v>3.8870967741935485</v>
      </c>
      <c r="EB55" s="89">
        <v>3.6774193548387095</v>
      </c>
      <c r="EC55" s="89">
        <v>3.6129032258064515</v>
      </c>
      <c r="ED55" s="89">
        <v>4.4754098360655741</v>
      </c>
      <c r="EE55" s="89">
        <v>3.7419354838709675</v>
      </c>
      <c r="EF55" s="89">
        <v>3.838709677419355</v>
      </c>
      <c r="EG55" s="89">
        <v>3.4193548387096775</v>
      </c>
      <c r="EH55" s="89">
        <v>3.161290322580645</v>
      </c>
      <c r="EI55" s="89">
        <v>3.2203389830508473</v>
      </c>
      <c r="EJ55" s="89">
        <v>3.2881355932203391</v>
      </c>
      <c r="EK55" s="89">
        <v>3.0508474576271185</v>
      </c>
      <c r="EL55" s="89">
        <v>3.2033898305084745</v>
      </c>
      <c r="EM55" s="89">
        <v>2.847457627118644</v>
      </c>
      <c r="EN55" s="89">
        <v>3.9322033898305087</v>
      </c>
      <c r="EO55" s="89">
        <v>3.406779661016949</v>
      </c>
      <c r="EP55" s="89">
        <v>3.2372881355932202</v>
      </c>
      <c r="EQ55" s="89">
        <v>3.1864406779661016</v>
      </c>
      <c r="ER55" s="89">
        <v>4.5762711864406782</v>
      </c>
      <c r="ES55" s="89">
        <v>3.593220338983051</v>
      </c>
      <c r="ET55" s="89">
        <v>4.0338983050847457</v>
      </c>
      <c r="EU55" s="89">
        <v>4.8305084745762707</v>
      </c>
      <c r="EV55" s="89">
        <v>3.6610169491525424</v>
      </c>
      <c r="EW55" s="89">
        <v>3.6949152542372881</v>
      </c>
      <c r="EX55" s="89">
        <v>3.6610169491525424</v>
      </c>
      <c r="EY55" s="89">
        <v>4.3389830508474576</v>
      </c>
      <c r="EZ55" s="89">
        <v>3.8305084745762712</v>
      </c>
      <c r="FA55" s="89">
        <v>3.7118644067796609</v>
      </c>
      <c r="FB55" s="89">
        <v>3.4745762711864407</v>
      </c>
      <c r="FC55" s="89">
        <v>3.0677966101694913</v>
      </c>
      <c r="FD55" s="89">
        <v>3.4528301886792452</v>
      </c>
      <c r="FE55" s="89">
        <v>3.2641509433962264</v>
      </c>
      <c r="FF55" s="89">
        <v>3.1886792452830188</v>
      </c>
      <c r="FG55" s="89">
        <v>3.1730769230769229</v>
      </c>
      <c r="FH55" s="89">
        <v>2.8076923076923075</v>
      </c>
      <c r="FI55" s="89">
        <v>3.5961538461538463</v>
      </c>
      <c r="FJ55" s="89">
        <v>3.1538461538461537</v>
      </c>
      <c r="FK55" s="89">
        <v>3.3653846153846154</v>
      </c>
      <c r="FL55" s="89">
        <v>3.75</v>
      </c>
      <c r="FM55" s="89">
        <v>4.75</v>
      </c>
      <c r="FN55" s="89">
        <v>3.6792452830188678</v>
      </c>
      <c r="FO55" s="89">
        <v>3.6037735849056602</v>
      </c>
      <c r="FP55" s="89">
        <v>3.5660377358490565</v>
      </c>
      <c r="FQ55" s="89">
        <v>4.1886792452830193</v>
      </c>
      <c r="FR55" s="89">
        <v>3.5471698113207548</v>
      </c>
      <c r="FS55" s="89">
        <v>3.4905660377358489</v>
      </c>
      <c r="FT55" s="89">
        <v>3.2641509433962264</v>
      </c>
      <c r="FU55" s="89">
        <v>3.3207547169811322</v>
      </c>
      <c r="FV55" s="89">
        <v>2.9655172413793105</v>
      </c>
      <c r="FW55" s="89">
        <v>3.103448275862069</v>
      </c>
      <c r="FX55" s="89">
        <v>3.0344827586206895</v>
      </c>
      <c r="FY55" s="89">
        <v>3.0344827586206895</v>
      </c>
      <c r="FZ55" s="89">
        <v>3.2068965517241379</v>
      </c>
      <c r="GA55" s="89">
        <v>4.1724137931034484</v>
      </c>
      <c r="GB55" s="89">
        <v>3.7931034482758621</v>
      </c>
      <c r="GC55" s="89">
        <v>4.3103448275862073</v>
      </c>
      <c r="GD55" s="89">
        <v>3.0344827586206895</v>
      </c>
      <c r="GE55" s="89">
        <v>2</v>
      </c>
    </row>
    <row r="56" spans="34:187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117</v>
      </c>
      <c r="CK56" s="75">
        <v>121</v>
      </c>
      <c r="CL56" s="75">
        <v>89</v>
      </c>
      <c r="CM56" s="75">
        <v>105</v>
      </c>
      <c r="CN56" s="75">
        <v>86</v>
      </c>
      <c r="CO56" s="75">
        <v>109</v>
      </c>
      <c r="CP56" s="75">
        <v>105</v>
      </c>
      <c r="CQ56" s="75">
        <v>85</v>
      </c>
      <c r="CR56" s="75">
        <v>92</v>
      </c>
      <c r="CS56" s="75">
        <v>123</v>
      </c>
      <c r="CT56" s="75">
        <v>103</v>
      </c>
      <c r="CU56" s="75">
        <v>155</v>
      </c>
      <c r="CV56" s="75">
        <v>169</v>
      </c>
      <c r="CW56" s="75">
        <v>104</v>
      </c>
      <c r="CX56" s="75">
        <v>107</v>
      </c>
      <c r="CY56" s="75">
        <v>107</v>
      </c>
      <c r="CZ56" s="75">
        <v>135</v>
      </c>
      <c r="DA56" s="75">
        <v>113</v>
      </c>
      <c r="DB56" s="75">
        <v>112</v>
      </c>
      <c r="DC56" s="75">
        <v>104</v>
      </c>
      <c r="DD56" s="75">
        <v>105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89</v>
      </c>
      <c r="DN56" s="89">
        <v>38</v>
      </c>
      <c r="DO56" s="89">
        <v>37</v>
      </c>
      <c r="DP56" s="89">
        <v>34</v>
      </c>
      <c r="DQ56" s="89">
        <v>36</v>
      </c>
      <c r="DR56" s="89">
        <v>36</v>
      </c>
      <c r="DS56" s="89">
        <v>41</v>
      </c>
      <c r="DT56" s="89">
        <v>41</v>
      </c>
      <c r="DU56" s="89">
        <v>36</v>
      </c>
      <c r="DV56" s="89">
        <v>38</v>
      </c>
      <c r="DW56" s="89">
        <v>51</v>
      </c>
      <c r="DX56" s="89">
        <v>40</v>
      </c>
      <c r="DY56" s="89">
        <v>52</v>
      </c>
      <c r="DZ56" s="89">
        <v>56</v>
      </c>
      <c r="EA56" s="89">
        <v>40</v>
      </c>
      <c r="EB56" s="89">
        <v>41</v>
      </c>
      <c r="EC56" s="89">
        <v>43</v>
      </c>
      <c r="ED56" s="89">
        <v>53</v>
      </c>
      <c r="EE56" s="89">
        <v>43</v>
      </c>
      <c r="EF56" s="89">
        <v>47</v>
      </c>
      <c r="EG56" s="89">
        <v>44</v>
      </c>
      <c r="EH56" s="89">
        <v>35</v>
      </c>
      <c r="EI56" s="89">
        <v>29</v>
      </c>
      <c r="EJ56" s="89">
        <v>32</v>
      </c>
      <c r="EK56" s="89">
        <v>27</v>
      </c>
      <c r="EL56" s="89">
        <v>25</v>
      </c>
      <c r="EM56" s="89">
        <v>27</v>
      </c>
      <c r="EN56" s="89">
        <v>35</v>
      </c>
      <c r="EO56" s="89">
        <v>32</v>
      </c>
      <c r="EP56" s="89">
        <v>30</v>
      </c>
      <c r="EQ56" s="89">
        <v>32</v>
      </c>
      <c r="ER56" s="89">
        <v>45</v>
      </c>
      <c r="ES56" s="89">
        <v>32</v>
      </c>
      <c r="ET56" s="89">
        <v>41</v>
      </c>
      <c r="EU56" s="89">
        <v>45</v>
      </c>
      <c r="EV56" s="89">
        <v>30</v>
      </c>
      <c r="EW56" s="89">
        <v>33</v>
      </c>
      <c r="EX56" s="89">
        <v>33</v>
      </c>
      <c r="EY56" s="89">
        <v>42</v>
      </c>
      <c r="EZ56" s="89">
        <v>35</v>
      </c>
      <c r="FA56" s="89">
        <v>32</v>
      </c>
      <c r="FB56" s="89">
        <v>28</v>
      </c>
      <c r="FC56" s="89">
        <v>30</v>
      </c>
      <c r="FD56" s="89">
        <v>28</v>
      </c>
      <c r="FE56" s="89">
        <v>33</v>
      </c>
      <c r="FF56" s="89">
        <v>28</v>
      </c>
      <c r="FG56" s="89">
        <v>29</v>
      </c>
      <c r="FH56" s="89">
        <v>23</v>
      </c>
      <c r="FI56" s="89">
        <v>33</v>
      </c>
      <c r="FJ56" s="89">
        <v>32</v>
      </c>
      <c r="FK56" s="89">
        <v>31</v>
      </c>
      <c r="FL56" s="89">
        <v>38</v>
      </c>
      <c r="FM56" s="89">
        <v>43</v>
      </c>
      <c r="FN56" s="89">
        <v>34</v>
      </c>
      <c r="FO56" s="89">
        <v>33</v>
      </c>
      <c r="FP56" s="89">
        <v>31</v>
      </c>
      <c r="FQ56" s="89">
        <v>40</v>
      </c>
      <c r="FR56" s="89">
        <v>35</v>
      </c>
      <c r="FS56" s="89">
        <v>33</v>
      </c>
      <c r="FT56" s="89">
        <v>32</v>
      </c>
      <c r="FU56" s="89">
        <v>22</v>
      </c>
      <c r="FV56" s="89">
        <v>22</v>
      </c>
      <c r="FW56" s="89">
        <v>19</v>
      </c>
      <c r="FX56" s="89">
        <v>15</v>
      </c>
      <c r="FY56" s="89">
        <v>19</v>
      </c>
      <c r="FZ56" s="89">
        <v>22</v>
      </c>
      <c r="GA56" s="89">
        <v>27</v>
      </c>
      <c r="GB56" s="89">
        <v>24</v>
      </c>
      <c r="GC56" s="89">
        <v>25</v>
      </c>
      <c r="GD56" s="89">
        <v>18</v>
      </c>
      <c r="GE56" s="89">
        <v>0</v>
      </c>
    </row>
    <row r="57" spans="34:187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31</v>
      </c>
      <c r="CK57" s="75">
        <v>31</v>
      </c>
      <c r="CL57" s="75">
        <v>26</v>
      </c>
      <c r="CM57" s="75">
        <v>31</v>
      </c>
      <c r="CN57" s="75">
        <v>26</v>
      </c>
      <c r="CO57" s="75">
        <v>26</v>
      </c>
      <c r="CP57" s="75">
        <v>26</v>
      </c>
      <c r="CQ57" s="75">
        <v>23</v>
      </c>
      <c r="CR57" s="75">
        <v>23</v>
      </c>
      <c r="CS57" s="75">
        <v>23</v>
      </c>
      <c r="CT57" s="75">
        <v>26</v>
      </c>
      <c r="CU57" s="75">
        <v>31</v>
      </c>
      <c r="CV57" s="75">
        <v>31</v>
      </c>
      <c r="CW57" s="75">
        <v>26</v>
      </c>
      <c r="CX57" s="75">
        <v>26</v>
      </c>
      <c r="CY57" s="75">
        <v>26</v>
      </c>
      <c r="CZ57" s="75">
        <v>26</v>
      </c>
      <c r="DA57" s="75">
        <v>26</v>
      </c>
      <c r="DB57" s="75">
        <v>26</v>
      </c>
      <c r="DC57" s="75">
        <v>26</v>
      </c>
      <c r="DD57" s="75">
        <v>31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90</v>
      </c>
      <c r="DN57" s="89">
        <v>10</v>
      </c>
      <c r="DO57" s="89">
        <v>10</v>
      </c>
      <c r="DP57" s="89">
        <v>10</v>
      </c>
      <c r="DQ57" s="89">
        <v>10</v>
      </c>
      <c r="DR57" s="89">
        <v>10</v>
      </c>
      <c r="DS57" s="89">
        <v>10</v>
      </c>
      <c r="DT57" s="89">
        <v>10</v>
      </c>
      <c r="DU57" s="89">
        <v>10</v>
      </c>
      <c r="DV57" s="89">
        <v>10</v>
      </c>
      <c r="DW57" s="89">
        <v>10</v>
      </c>
      <c r="DX57" s="89">
        <v>10</v>
      </c>
      <c r="DY57" s="89">
        <v>10</v>
      </c>
      <c r="DZ57" s="89">
        <v>10</v>
      </c>
      <c r="EA57" s="89">
        <v>10</v>
      </c>
      <c r="EB57" s="89">
        <v>10</v>
      </c>
      <c r="EC57" s="89">
        <v>10</v>
      </c>
      <c r="ED57" s="89">
        <v>10</v>
      </c>
      <c r="EE57" s="89">
        <v>10</v>
      </c>
      <c r="EF57" s="89">
        <v>10</v>
      </c>
      <c r="EG57" s="89">
        <v>10</v>
      </c>
      <c r="EH57" s="89">
        <v>10</v>
      </c>
      <c r="EI57" s="89">
        <v>8</v>
      </c>
      <c r="EJ57" s="89">
        <v>8</v>
      </c>
      <c r="EK57" s="89">
        <v>8</v>
      </c>
      <c r="EL57" s="89">
        <v>8</v>
      </c>
      <c r="EM57" s="89">
        <v>8</v>
      </c>
      <c r="EN57" s="89">
        <v>8</v>
      </c>
      <c r="EO57" s="89">
        <v>8</v>
      </c>
      <c r="EP57" s="89">
        <v>8</v>
      </c>
      <c r="EQ57" s="89">
        <v>8</v>
      </c>
      <c r="ER57" s="89">
        <v>8</v>
      </c>
      <c r="ES57" s="89">
        <v>8</v>
      </c>
      <c r="ET57" s="89">
        <v>8</v>
      </c>
      <c r="EU57" s="89">
        <v>8</v>
      </c>
      <c r="EV57" s="89">
        <v>8</v>
      </c>
      <c r="EW57" s="89">
        <v>8</v>
      </c>
      <c r="EX57" s="89">
        <v>8</v>
      </c>
      <c r="EY57" s="89">
        <v>8</v>
      </c>
      <c r="EZ57" s="89">
        <v>8</v>
      </c>
      <c r="FA57" s="89">
        <v>8</v>
      </c>
      <c r="FB57" s="89">
        <v>8</v>
      </c>
      <c r="FC57" s="89">
        <v>8</v>
      </c>
      <c r="FD57" s="89">
        <v>8</v>
      </c>
      <c r="FE57" s="89">
        <v>8</v>
      </c>
      <c r="FF57" s="89">
        <v>8</v>
      </c>
      <c r="FG57" s="89">
        <v>8</v>
      </c>
      <c r="FH57" s="89">
        <v>8</v>
      </c>
      <c r="FI57" s="89">
        <v>8</v>
      </c>
      <c r="FJ57" s="89">
        <v>8</v>
      </c>
      <c r="FK57" s="89">
        <v>8</v>
      </c>
      <c r="FL57" s="89">
        <v>8</v>
      </c>
      <c r="FM57" s="89">
        <v>8</v>
      </c>
      <c r="FN57" s="89">
        <v>8</v>
      </c>
      <c r="FO57" s="89">
        <v>8</v>
      </c>
      <c r="FP57" s="89">
        <v>8</v>
      </c>
      <c r="FQ57" s="89">
        <v>8</v>
      </c>
      <c r="FR57" s="89">
        <v>8</v>
      </c>
      <c r="FS57" s="89">
        <v>8</v>
      </c>
      <c r="FT57" s="89">
        <v>8</v>
      </c>
      <c r="FU57" s="89">
        <v>8</v>
      </c>
      <c r="FV57" s="89">
        <v>5</v>
      </c>
      <c r="FW57" s="89">
        <v>5</v>
      </c>
      <c r="FX57" s="89">
        <v>5</v>
      </c>
      <c r="FY57" s="89">
        <v>5</v>
      </c>
      <c r="FZ57" s="89">
        <v>5</v>
      </c>
      <c r="GA57" s="89">
        <v>5</v>
      </c>
      <c r="GB57" s="89">
        <v>5</v>
      </c>
      <c r="GC57" s="89">
        <v>5</v>
      </c>
      <c r="GD57" s="89">
        <v>5</v>
      </c>
      <c r="GE57" s="89">
        <v>0</v>
      </c>
    </row>
    <row r="58" spans="34:187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3.774193548387097</v>
      </c>
      <c r="CK58" s="75">
        <v>3.903225806451613</v>
      </c>
      <c r="CL58" s="75">
        <v>3.4230769230769229</v>
      </c>
      <c r="CM58" s="75">
        <v>3.3870967741935485</v>
      </c>
      <c r="CN58" s="75">
        <v>3.3076923076923075</v>
      </c>
      <c r="CO58" s="75">
        <v>4.1923076923076925</v>
      </c>
      <c r="CP58" s="75">
        <v>4.0384615384615383</v>
      </c>
      <c r="CQ58" s="75">
        <v>3.6956521739130435</v>
      </c>
      <c r="CR58" s="75">
        <v>4</v>
      </c>
      <c r="CS58" s="75">
        <v>5.3478260869565215</v>
      </c>
      <c r="CT58" s="75">
        <v>3.9615384615384617</v>
      </c>
      <c r="CU58" s="75">
        <v>5</v>
      </c>
      <c r="CV58" s="75">
        <v>5.4516129032258061</v>
      </c>
      <c r="CW58" s="75">
        <v>4</v>
      </c>
      <c r="CX58" s="75">
        <v>4.115384615384615</v>
      </c>
      <c r="CY58" s="75">
        <v>4.115384615384615</v>
      </c>
      <c r="CZ58" s="75">
        <v>5.1923076923076925</v>
      </c>
      <c r="DA58" s="75">
        <v>4.3461538461538458</v>
      </c>
      <c r="DB58" s="75">
        <v>4.3076923076923075</v>
      </c>
      <c r="DC58" s="75">
        <v>4</v>
      </c>
      <c r="DD58" s="75">
        <v>3.3870967741935485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91</v>
      </c>
      <c r="DN58" s="89">
        <v>3.8</v>
      </c>
      <c r="DO58" s="89">
        <v>3.7</v>
      </c>
      <c r="DP58" s="89">
        <v>3.4</v>
      </c>
      <c r="DQ58" s="89">
        <v>3.6</v>
      </c>
      <c r="DR58" s="89">
        <v>3.6</v>
      </c>
      <c r="DS58" s="89">
        <v>4.0999999999999996</v>
      </c>
      <c r="DT58" s="89">
        <v>4.0999999999999996</v>
      </c>
      <c r="DU58" s="89">
        <v>3.6</v>
      </c>
      <c r="DV58" s="89">
        <v>3.8</v>
      </c>
      <c r="DW58" s="89">
        <v>5.0999999999999996</v>
      </c>
      <c r="DX58" s="89">
        <v>4</v>
      </c>
      <c r="DY58" s="89">
        <v>5.2</v>
      </c>
      <c r="DZ58" s="89">
        <v>5.6</v>
      </c>
      <c r="EA58" s="89">
        <v>4</v>
      </c>
      <c r="EB58" s="89">
        <v>4.0999999999999996</v>
      </c>
      <c r="EC58" s="89">
        <v>4.3</v>
      </c>
      <c r="ED58" s="89">
        <v>5.3</v>
      </c>
      <c r="EE58" s="89">
        <v>4.3</v>
      </c>
      <c r="EF58" s="89">
        <v>4.7</v>
      </c>
      <c r="EG58" s="89">
        <v>4.4000000000000004</v>
      </c>
      <c r="EH58" s="89">
        <v>3.5</v>
      </c>
      <c r="EI58" s="89">
        <v>3.625</v>
      </c>
      <c r="EJ58" s="89">
        <v>4</v>
      </c>
      <c r="EK58" s="89">
        <v>3.375</v>
      </c>
      <c r="EL58" s="89">
        <v>3.125</v>
      </c>
      <c r="EM58" s="89">
        <v>3.375</v>
      </c>
      <c r="EN58" s="89">
        <v>4.375</v>
      </c>
      <c r="EO58" s="89">
        <v>4</v>
      </c>
      <c r="EP58" s="89">
        <v>3.75</v>
      </c>
      <c r="EQ58" s="89">
        <v>4</v>
      </c>
      <c r="ER58" s="89">
        <v>5.625</v>
      </c>
      <c r="ES58" s="89">
        <v>4</v>
      </c>
      <c r="ET58" s="89">
        <v>5.125</v>
      </c>
      <c r="EU58" s="89">
        <v>5.625</v>
      </c>
      <c r="EV58" s="89">
        <v>3.75</v>
      </c>
      <c r="EW58" s="89">
        <v>4.125</v>
      </c>
      <c r="EX58" s="89">
        <v>4.125</v>
      </c>
      <c r="EY58" s="89">
        <v>5.25</v>
      </c>
      <c r="EZ58" s="89">
        <v>4.375</v>
      </c>
      <c r="FA58" s="89">
        <v>4</v>
      </c>
      <c r="FB58" s="89">
        <v>3.5</v>
      </c>
      <c r="FC58" s="89">
        <v>3.75</v>
      </c>
      <c r="FD58" s="89">
        <v>3.5</v>
      </c>
      <c r="FE58" s="89">
        <v>4.125</v>
      </c>
      <c r="FF58" s="89">
        <v>3.5</v>
      </c>
      <c r="FG58" s="89">
        <v>3.625</v>
      </c>
      <c r="FH58" s="89">
        <v>2.875</v>
      </c>
      <c r="FI58" s="89">
        <v>4.125</v>
      </c>
      <c r="FJ58" s="89">
        <v>4</v>
      </c>
      <c r="FK58" s="89">
        <v>3.875</v>
      </c>
      <c r="FL58" s="89">
        <v>4.75</v>
      </c>
      <c r="FM58" s="89">
        <v>5.375</v>
      </c>
      <c r="FN58" s="89">
        <v>4.25</v>
      </c>
      <c r="FO58" s="89">
        <v>4.125</v>
      </c>
      <c r="FP58" s="89">
        <v>3.875</v>
      </c>
      <c r="FQ58" s="89">
        <v>5</v>
      </c>
      <c r="FR58" s="89">
        <v>4.375</v>
      </c>
      <c r="FS58" s="89">
        <v>4.125</v>
      </c>
      <c r="FT58" s="89">
        <v>4</v>
      </c>
      <c r="FU58" s="89">
        <v>2.75</v>
      </c>
      <c r="FV58" s="89">
        <v>4.4000000000000004</v>
      </c>
      <c r="FW58" s="89">
        <v>3.8</v>
      </c>
      <c r="FX58" s="89">
        <v>3</v>
      </c>
      <c r="FY58" s="89">
        <v>3.8</v>
      </c>
      <c r="FZ58" s="89">
        <v>4.4000000000000004</v>
      </c>
      <c r="GA58" s="89">
        <v>5.4</v>
      </c>
      <c r="GB58" s="89">
        <v>4.8</v>
      </c>
      <c r="GC58" s="89">
        <v>5</v>
      </c>
      <c r="GD58" s="89">
        <v>3.6</v>
      </c>
      <c r="GE58" s="89">
        <v>0</v>
      </c>
    </row>
    <row r="59" spans="34:187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12</v>
      </c>
      <c r="CK59" s="75">
        <v>10</v>
      </c>
      <c r="CL59" s="75">
        <v>7</v>
      </c>
      <c r="CM59" s="75">
        <v>13</v>
      </c>
      <c r="CN59" s="75">
        <v>9</v>
      </c>
      <c r="CO59" s="75">
        <v>8</v>
      </c>
      <c r="CP59" s="75">
        <v>7</v>
      </c>
      <c r="CQ59" s="75">
        <v>8</v>
      </c>
      <c r="CR59" s="75">
        <v>9</v>
      </c>
      <c r="CS59" s="75">
        <v>11</v>
      </c>
      <c r="CT59" s="75">
        <v>8</v>
      </c>
      <c r="CU59" s="75">
        <v>16</v>
      </c>
      <c r="CV59" s="75">
        <v>16</v>
      </c>
      <c r="CW59" s="75">
        <v>9</v>
      </c>
      <c r="CX59" s="75">
        <v>8</v>
      </c>
      <c r="CY59" s="75">
        <v>8</v>
      </c>
      <c r="CZ59" s="75">
        <v>12</v>
      </c>
      <c r="DA59" s="75">
        <v>8</v>
      </c>
      <c r="DB59" s="75">
        <v>9</v>
      </c>
      <c r="DC59" s="75">
        <v>8</v>
      </c>
      <c r="DD59" s="75">
        <v>12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162</v>
      </c>
      <c r="DN59" s="89">
        <v>3</v>
      </c>
      <c r="DO59" s="89">
        <v>3</v>
      </c>
      <c r="DP59" s="89">
        <v>2</v>
      </c>
      <c r="DQ59" s="89">
        <v>3</v>
      </c>
      <c r="DR59" s="89">
        <v>3</v>
      </c>
      <c r="DS59" s="89">
        <v>3</v>
      </c>
      <c r="DT59" s="89">
        <v>2</v>
      </c>
      <c r="DU59" s="89">
        <v>3</v>
      </c>
      <c r="DV59" s="89">
        <v>3</v>
      </c>
      <c r="DW59" s="89">
        <v>4</v>
      </c>
      <c r="DX59" s="89">
        <v>3</v>
      </c>
      <c r="DY59" s="89">
        <v>4</v>
      </c>
      <c r="DZ59" s="89">
        <v>3</v>
      </c>
      <c r="EA59" s="89">
        <v>3</v>
      </c>
      <c r="EB59" s="89">
        <v>3</v>
      </c>
      <c r="EC59" s="89">
        <v>3</v>
      </c>
      <c r="ED59" s="89">
        <v>4</v>
      </c>
      <c r="EE59" s="89">
        <v>2</v>
      </c>
      <c r="EF59" s="89">
        <v>4</v>
      </c>
      <c r="EG59" s="89">
        <v>2</v>
      </c>
      <c r="EH59" s="89">
        <v>2</v>
      </c>
      <c r="EI59" s="89">
        <v>3</v>
      </c>
      <c r="EJ59" s="89">
        <v>3</v>
      </c>
      <c r="EK59" s="89">
        <v>3</v>
      </c>
      <c r="EL59" s="89">
        <v>4</v>
      </c>
      <c r="EM59" s="89">
        <v>3</v>
      </c>
      <c r="EN59" s="89">
        <v>3</v>
      </c>
      <c r="EO59" s="89">
        <v>3</v>
      </c>
      <c r="EP59" s="89">
        <v>2</v>
      </c>
      <c r="EQ59" s="89">
        <v>3</v>
      </c>
      <c r="ER59" s="89">
        <v>3</v>
      </c>
      <c r="ES59" s="89">
        <v>3</v>
      </c>
      <c r="ET59" s="89">
        <v>4</v>
      </c>
      <c r="EU59" s="89">
        <v>5</v>
      </c>
      <c r="EV59" s="89">
        <v>3</v>
      </c>
      <c r="EW59" s="89">
        <v>3</v>
      </c>
      <c r="EX59" s="89">
        <v>3</v>
      </c>
      <c r="EY59" s="89">
        <v>4</v>
      </c>
      <c r="EZ59" s="89">
        <v>3</v>
      </c>
      <c r="FA59" s="89">
        <v>2</v>
      </c>
      <c r="FB59" s="89">
        <v>3</v>
      </c>
      <c r="FC59" s="89">
        <v>4</v>
      </c>
      <c r="FD59" s="89">
        <v>4</v>
      </c>
      <c r="FE59" s="89">
        <v>2</v>
      </c>
      <c r="FF59" s="89">
        <v>2</v>
      </c>
      <c r="FG59" s="89">
        <v>3</v>
      </c>
      <c r="FH59" s="89">
        <v>3</v>
      </c>
      <c r="FI59" s="89">
        <v>2</v>
      </c>
      <c r="FJ59" s="89">
        <v>2</v>
      </c>
      <c r="FK59" s="89">
        <v>2</v>
      </c>
      <c r="FL59" s="89">
        <v>3</v>
      </c>
      <c r="FM59" s="89">
        <v>4</v>
      </c>
      <c r="FN59" s="89">
        <v>3</v>
      </c>
      <c r="FO59" s="89">
        <v>2</v>
      </c>
      <c r="FP59" s="89">
        <v>2</v>
      </c>
      <c r="FQ59" s="89">
        <v>4</v>
      </c>
      <c r="FR59" s="89">
        <v>3</v>
      </c>
      <c r="FS59" s="89">
        <v>3</v>
      </c>
      <c r="FT59" s="89">
        <v>3</v>
      </c>
      <c r="FU59" s="89">
        <v>2</v>
      </c>
      <c r="FV59" s="89">
        <v>2</v>
      </c>
      <c r="FW59" s="89">
        <v>2</v>
      </c>
      <c r="FX59" s="89">
        <v>3</v>
      </c>
      <c r="FY59" s="89">
        <v>3</v>
      </c>
      <c r="FZ59" s="89">
        <v>3</v>
      </c>
      <c r="GA59" s="89">
        <v>4</v>
      </c>
      <c r="GB59" s="89">
        <v>5</v>
      </c>
      <c r="GC59" s="89">
        <v>4</v>
      </c>
      <c r="GD59" s="89">
        <v>2</v>
      </c>
      <c r="GE59" s="89">
        <v>2</v>
      </c>
    </row>
    <row r="60" spans="34:187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4</v>
      </c>
      <c r="CK60" s="75">
        <v>4</v>
      </c>
      <c r="CL60" s="75">
        <v>3</v>
      </c>
      <c r="CM60" s="75">
        <v>4</v>
      </c>
      <c r="CN60" s="75">
        <v>3</v>
      </c>
      <c r="CO60" s="75">
        <v>3</v>
      </c>
      <c r="CP60" s="75">
        <v>3</v>
      </c>
      <c r="CQ60" s="75">
        <v>3</v>
      </c>
      <c r="CR60" s="75">
        <v>3</v>
      </c>
      <c r="CS60" s="75">
        <v>3</v>
      </c>
      <c r="CT60" s="75">
        <v>3</v>
      </c>
      <c r="CU60" s="75">
        <v>4</v>
      </c>
      <c r="CV60" s="75">
        <v>4</v>
      </c>
      <c r="CW60" s="75">
        <v>3</v>
      </c>
      <c r="CX60" s="75">
        <v>3</v>
      </c>
      <c r="CY60" s="75">
        <v>3</v>
      </c>
      <c r="CZ60" s="75">
        <v>3</v>
      </c>
      <c r="DA60" s="75">
        <v>3</v>
      </c>
      <c r="DB60" s="75">
        <v>3</v>
      </c>
      <c r="DC60" s="75">
        <v>3</v>
      </c>
      <c r="DD60" s="75">
        <v>5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163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>
        <v>1</v>
      </c>
      <c r="GA60" s="89">
        <v>1</v>
      </c>
      <c r="GB60" s="89">
        <v>1</v>
      </c>
      <c r="GC60" s="89">
        <v>1</v>
      </c>
      <c r="GD60" s="89">
        <v>1</v>
      </c>
      <c r="GE60" s="89">
        <v>1</v>
      </c>
    </row>
    <row r="61" spans="34:187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3</v>
      </c>
      <c r="CK61" s="75">
        <v>2.5</v>
      </c>
      <c r="CL61" s="75">
        <v>2.3333333333333335</v>
      </c>
      <c r="CM61" s="75">
        <v>3.25</v>
      </c>
      <c r="CN61" s="75">
        <v>3</v>
      </c>
      <c r="CO61" s="75">
        <v>2.6666666666666665</v>
      </c>
      <c r="CP61" s="75">
        <v>2.3333333333333335</v>
      </c>
      <c r="CQ61" s="75">
        <v>2.6666666666666665</v>
      </c>
      <c r="CR61" s="75">
        <v>3</v>
      </c>
      <c r="CS61" s="75">
        <v>3.6666666666666665</v>
      </c>
      <c r="CT61" s="75">
        <v>2.6666666666666665</v>
      </c>
      <c r="CU61" s="75">
        <v>4</v>
      </c>
      <c r="CV61" s="75">
        <v>4</v>
      </c>
      <c r="CW61" s="75">
        <v>3</v>
      </c>
      <c r="CX61" s="75">
        <v>2.6666666666666665</v>
      </c>
      <c r="CY61" s="75">
        <v>2.6666666666666665</v>
      </c>
      <c r="CZ61" s="75">
        <v>4</v>
      </c>
      <c r="DA61" s="75">
        <v>2.6666666666666665</v>
      </c>
      <c r="DB61" s="75">
        <v>3</v>
      </c>
      <c r="DC61" s="75">
        <v>2.6666666666666665</v>
      </c>
      <c r="DD61" s="75">
        <v>2.4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197</v>
      </c>
      <c r="DN61" s="89">
        <v>3</v>
      </c>
      <c r="DO61" s="89">
        <v>3</v>
      </c>
      <c r="DP61" s="89">
        <v>2</v>
      </c>
      <c r="DQ61" s="89">
        <v>3</v>
      </c>
      <c r="DR61" s="89">
        <v>3</v>
      </c>
      <c r="DS61" s="89">
        <v>3</v>
      </c>
      <c r="DT61" s="89">
        <v>2</v>
      </c>
      <c r="DU61" s="89">
        <v>3</v>
      </c>
      <c r="DV61" s="89">
        <v>3</v>
      </c>
      <c r="DW61" s="89">
        <v>4</v>
      </c>
      <c r="DX61" s="89">
        <v>3</v>
      </c>
      <c r="DY61" s="89">
        <v>4</v>
      </c>
      <c r="DZ61" s="89">
        <v>3</v>
      </c>
      <c r="EA61" s="89">
        <v>3</v>
      </c>
      <c r="EB61" s="89">
        <v>3</v>
      </c>
      <c r="EC61" s="89">
        <v>3</v>
      </c>
      <c r="ED61" s="89">
        <v>4</v>
      </c>
      <c r="EE61" s="89">
        <v>2</v>
      </c>
      <c r="EF61" s="89">
        <v>4</v>
      </c>
      <c r="EG61" s="89">
        <v>2</v>
      </c>
      <c r="EH61" s="89">
        <v>2</v>
      </c>
      <c r="EI61" s="89">
        <v>3</v>
      </c>
      <c r="EJ61" s="89">
        <v>3</v>
      </c>
      <c r="EK61" s="89">
        <v>3</v>
      </c>
      <c r="EL61" s="89">
        <v>4</v>
      </c>
      <c r="EM61" s="89">
        <v>3</v>
      </c>
      <c r="EN61" s="89">
        <v>3</v>
      </c>
      <c r="EO61" s="89">
        <v>3</v>
      </c>
      <c r="EP61" s="89">
        <v>2</v>
      </c>
      <c r="EQ61" s="89">
        <v>3</v>
      </c>
      <c r="ER61" s="89">
        <v>3</v>
      </c>
      <c r="ES61" s="89">
        <v>3</v>
      </c>
      <c r="ET61" s="89">
        <v>4</v>
      </c>
      <c r="EU61" s="89">
        <v>5</v>
      </c>
      <c r="EV61" s="89">
        <v>3</v>
      </c>
      <c r="EW61" s="89">
        <v>3</v>
      </c>
      <c r="EX61" s="89">
        <v>3</v>
      </c>
      <c r="EY61" s="89">
        <v>4</v>
      </c>
      <c r="EZ61" s="89">
        <v>3</v>
      </c>
      <c r="FA61" s="89">
        <v>2</v>
      </c>
      <c r="FB61" s="89">
        <v>3</v>
      </c>
      <c r="FC61" s="89">
        <v>4</v>
      </c>
      <c r="FD61" s="89">
        <v>4</v>
      </c>
      <c r="FE61" s="89">
        <v>2</v>
      </c>
      <c r="FF61" s="89">
        <v>2</v>
      </c>
      <c r="FG61" s="89">
        <v>3</v>
      </c>
      <c r="FH61" s="89">
        <v>3</v>
      </c>
      <c r="FI61" s="89">
        <v>2</v>
      </c>
      <c r="FJ61" s="89">
        <v>2</v>
      </c>
      <c r="FK61" s="89">
        <v>2</v>
      </c>
      <c r="FL61" s="89">
        <v>3</v>
      </c>
      <c r="FM61" s="89">
        <v>4</v>
      </c>
      <c r="FN61" s="89">
        <v>3</v>
      </c>
      <c r="FO61" s="89">
        <v>2</v>
      </c>
      <c r="FP61" s="89">
        <v>2</v>
      </c>
      <c r="FQ61" s="89">
        <v>4</v>
      </c>
      <c r="FR61" s="89">
        <v>3</v>
      </c>
      <c r="FS61" s="89">
        <v>3</v>
      </c>
      <c r="FT61" s="89">
        <v>3</v>
      </c>
      <c r="FU61" s="89">
        <v>2</v>
      </c>
      <c r="FV61" s="89">
        <v>2</v>
      </c>
      <c r="FW61" s="89">
        <v>2</v>
      </c>
      <c r="FX61" s="89">
        <v>3</v>
      </c>
      <c r="FY61" s="89">
        <v>3</v>
      </c>
      <c r="FZ61" s="89">
        <v>3</v>
      </c>
      <c r="GA61" s="89">
        <v>4</v>
      </c>
      <c r="GB61" s="89">
        <v>5</v>
      </c>
      <c r="GC61" s="89">
        <v>4</v>
      </c>
      <c r="GD61" s="89">
        <v>2</v>
      </c>
      <c r="GE61" s="89">
        <v>2</v>
      </c>
    </row>
    <row r="62" spans="34:187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59</v>
      </c>
      <c r="CK62" s="75">
        <v>54</v>
      </c>
      <c r="CL62" s="75">
        <v>38</v>
      </c>
      <c r="CM62" s="75">
        <v>57</v>
      </c>
      <c r="CN62" s="75">
        <v>41</v>
      </c>
      <c r="CO62" s="75">
        <v>37</v>
      </c>
      <c r="CP62" s="75">
        <v>40</v>
      </c>
      <c r="CQ62" s="75">
        <v>40</v>
      </c>
      <c r="CR62" s="75">
        <v>43</v>
      </c>
      <c r="CS62" s="75">
        <v>54</v>
      </c>
      <c r="CT62" s="75">
        <v>46</v>
      </c>
      <c r="CU62" s="75">
        <v>66</v>
      </c>
      <c r="CV62" s="75">
        <v>84</v>
      </c>
      <c r="CW62" s="75">
        <v>46</v>
      </c>
      <c r="CX62" s="75">
        <v>47</v>
      </c>
      <c r="CY62" s="75">
        <v>48</v>
      </c>
      <c r="CZ62" s="75">
        <v>59</v>
      </c>
      <c r="DA62" s="75">
        <v>43</v>
      </c>
      <c r="DB62" s="75">
        <v>46</v>
      </c>
      <c r="DC62" s="75">
        <v>46</v>
      </c>
      <c r="DD62" s="75">
        <v>58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75</v>
      </c>
      <c r="DN62" s="89">
        <v>15</v>
      </c>
      <c r="DO62" s="89">
        <v>13</v>
      </c>
      <c r="DP62" s="89">
        <v>13</v>
      </c>
      <c r="DQ62" s="89">
        <v>15</v>
      </c>
      <c r="DR62" s="89">
        <v>15</v>
      </c>
      <c r="DS62" s="89">
        <v>11</v>
      </c>
      <c r="DT62" s="89">
        <v>14</v>
      </c>
      <c r="DU62" s="89">
        <v>14</v>
      </c>
      <c r="DV62" s="89">
        <v>14</v>
      </c>
      <c r="DW62" s="89">
        <v>19</v>
      </c>
      <c r="DX62" s="89">
        <v>16</v>
      </c>
      <c r="DY62" s="89">
        <v>16</v>
      </c>
      <c r="DZ62" s="89">
        <v>21</v>
      </c>
      <c r="EA62" s="89">
        <v>15</v>
      </c>
      <c r="EB62" s="89">
        <v>18</v>
      </c>
      <c r="EC62" s="89">
        <v>18</v>
      </c>
      <c r="ED62" s="89">
        <v>19</v>
      </c>
      <c r="EE62" s="89">
        <v>14</v>
      </c>
      <c r="EF62" s="89">
        <v>17</v>
      </c>
      <c r="EG62" s="89">
        <v>15</v>
      </c>
      <c r="EH62" s="89">
        <v>13</v>
      </c>
      <c r="EI62" s="89">
        <v>16</v>
      </c>
      <c r="EJ62" s="89">
        <v>14</v>
      </c>
      <c r="EK62" s="89">
        <v>13</v>
      </c>
      <c r="EL62" s="89">
        <v>15</v>
      </c>
      <c r="EM62" s="89">
        <v>14</v>
      </c>
      <c r="EN62" s="89">
        <v>14</v>
      </c>
      <c r="EO62" s="89">
        <v>13</v>
      </c>
      <c r="EP62" s="89">
        <v>13</v>
      </c>
      <c r="EQ62" s="89">
        <v>15</v>
      </c>
      <c r="ER62" s="89">
        <v>18</v>
      </c>
      <c r="ES62" s="89">
        <v>16</v>
      </c>
      <c r="ET62" s="89">
        <v>16</v>
      </c>
      <c r="EU62" s="89">
        <v>22</v>
      </c>
      <c r="EV62" s="89">
        <v>15</v>
      </c>
      <c r="EW62" s="89">
        <v>15</v>
      </c>
      <c r="EX62" s="89">
        <v>16</v>
      </c>
      <c r="EY62" s="89">
        <v>21</v>
      </c>
      <c r="EZ62" s="89">
        <v>15</v>
      </c>
      <c r="FA62" s="89">
        <v>16</v>
      </c>
      <c r="FB62" s="89">
        <v>15</v>
      </c>
      <c r="FC62" s="89">
        <v>14</v>
      </c>
      <c r="FD62" s="89">
        <v>15</v>
      </c>
      <c r="FE62" s="89">
        <v>13</v>
      </c>
      <c r="FF62" s="89">
        <v>12</v>
      </c>
      <c r="FG62" s="89">
        <v>13</v>
      </c>
      <c r="FH62" s="89">
        <v>12</v>
      </c>
      <c r="FI62" s="89">
        <v>12</v>
      </c>
      <c r="FJ62" s="89">
        <v>13</v>
      </c>
      <c r="FK62" s="89">
        <v>14</v>
      </c>
      <c r="FL62" s="89">
        <v>16</v>
      </c>
      <c r="FM62" s="89">
        <v>20</v>
      </c>
      <c r="FN62" s="89">
        <v>16</v>
      </c>
      <c r="FO62" s="89">
        <v>14</v>
      </c>
      <c r="FP62" s="89">
        <v>14</v>
      </c>
      <c r="FQ62" s="89">
        <v>19</v>
      </c>
      <c r="FR62" s="89">
        <v>14</v>
      </c>
      <c r="FS62" s="89">
        <v>13</v>
      </c>
      <c r="FT62" s="89">
        <v>16</v>
      </c>
      <c r="FU62" s="89">
        <v>16</v>
      </c>
      <c r="FV62" s="89">
        <v>13</v>
      </c>
      <c r="FW62" s="89">
        <v>14</v>
      </c>
      <c r="FX62" s="89">
        <v>14</v>
      </c>
      <c r="FY62" s="89">
        <v>13</v>
      </c>
      <c r="FZ62" s="89">
        <v>14</v>
      </c>
      <c r="GA62" s="89">
        <v>17</v>
      </c>
      <c r="GB62" s="89">
        <v>18</v>
      </c>
      <c r="GC62" s="89">
        <v>21</v>
      </c>
      <c r="GD62" s="89">
        <v>11</v>
      </c>
      <c r="GE62" s="89">
        <v>4</v>
      </c>
    </row>
    <row r="63" spans="34:187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20</v>
      </c>
      <c r="CK63" s="75">
        <v>20</v>
      </c>
      <c r="CL63" s="75">
        <v>15</v>
      </c>
      <c r="CM63" s="75">
        <v>20</v>
      </c>
      <c r="CN63" s="75">
        <v>15</v>
      </c>
      <c r="CO63" s="75">
        <v>15</v>
      </c>
      <c r="CP63" s="75">
        <v>15</v>
      </c>
      <c r="CQ63" s="75">
        <v>15</v>
      </c>
      <c r="CR63" s="75">
        <v>15</v>
      </c>
      <c r="CS63" s="75">
        <v>15</v>
      </c>
      <c r="CT63" s="75">
        <v>15</v>
      </c>
      <c r="CU63" s="75">
        <v>20</v>
      </c>
      <c r="CV63" s="75">
        <v>20</v>
      </c>
      <c r="CW63" s="75">
        <v>15</v>
      </c>
      <c r="CX63" s="75">
        <v>15</v>
      </c>
      <c r="CY63" s="75">
        <v>15</v>
      </c>
      <c r="CZ63" s="75">
        <v>15</v>
      </c>
      <c r="DA63" s="75">
        <v>15</v>
      </c>
      <c r="DB63" s="75">
        <v>15</v>
      </c>
      <c r="DC63" s="75">
        <v>15</v>
      </c>
      <c r="DD63" s="75">
        <v>22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76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>
        <v>5</v>
      </c>
      <c r="ES63" s="89">
        <v>5</v>
      </c>
      <c r="ET63" s="89">
        <v>5</v>
      </c>
      <c r="EU63" s="89">
        <v>5</v>
      </c>
      <c r="EV63" s="89">
        <v>5</v>
      </c>
      <c r="EW63" s="89">
        <v>5</v>
      </c>
      <c r="EX63" s="89">
        <v>5</v>
      </c>
      <c r="EY63" s="89">
        <v>5</v>
      </c>
      <c r="EZ63" s="89">
        <v>5</v>
      </c>
      <c r="FA63" s="89">
        <v>5</v>
      </c>
      <c r="FB63" s="89">
        <v>5</v>
      </c>
      <c r="FC63" s="89">
        <v>5</v>
      </c>
      <c r="FD63" s="89">
        <v>5</v>
      </c>
      <c r="FE63" s="89">
        <v>5</v>
      </c>
      <c r="FF63" s="89">
        <v>5</v>
      </c>
      <c r="FG63" s="89">
        <v>5</v>
      </c>
      <c r="FH63" s="89">
        <v>5</v>
      </c>
      <c r="FI63" s="89">
        <v>5</v>
      </c>
      <c r="FJ63" s="89">
        <v>5</v>
      </c>
      <c r="FK63" s="89">
        <v>5</v>
      </c>
      <c r="FL63" s="89">
        <v>5</v>
      </c>
      <c r="FM63" s="89">
        <v>5</v>
      </c>
      <c r="FN63" s="89">
        <v>5</v>
      </c>
      <c r="FO63" s="89">
        <v>5</v>
      </c>
      <c r="FP63" s="89">
        <v>5</v>
      </c>
      <c r="FQ63" s="89">
        <v>5</v>
      </c>
      <c r="FR63" s="89">
        <v>5</v>
      </c>
      <c r="FS63" s="89">
        <v>5</v>
      </c>
      <c r="FT63" s="89">
        <v>5</v>
      </c>
      <c r="FU63" s="89">
        <v>5</v>
      </c>
      <c r="FV63" s="89">
        <v>5</v>
      </c>
      <c r="FW63" s="89">
        <v>5</v>
      </c>
      <c r="FX63" s="89">
        <v>5</v>
      </c>
      <c r="FY63" s="89">
        <v>5</v>
      </c>
      <c r="FZ63" s="89">
        <v>5</v>
      </c>
      <c r="GA63" s="89">
        <v>5</v>
      </c>
      <c r="GB63" s="89">
        <v>5</v>
      </c>
      <c r="GC63" s="89">
        <v>5</v>
      </c>
      <c r="GD63" s="89">
        <v>5</v>
      </c>
      <c r="GE63" s="89">
        <v>2</v>
      </c>
    </row>
    <row r="64" spans="34:187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2.95</v>
      </c>
      <c r="CK64" s="75">
        <v>2.7</v>
      </c>
      <c r="CL64" s="75">
        <v>2.5333333333333332</v>
      </c>
      <c r="CM64" s="75">
        <v>2.85</v>
      </c>
      <c r="CN64" s="75">
        <v>2.7333333333333334</v>
      </c>
      <c r="CO64" s="75">
        <v>2.4666666666666668</v>
      </c>
      <c r="CP64" s="75">
        <v>2.6666666666666665</v>
      </c>
      <c r="CQ64" s="75">
        <v>2.6666666666666665</v>
      </c>
      <c r="CR64" s="75">
        <v>2.8666666666666667</v>
      </c>
      <c r="CS64" s="75">
        <v>3.6</v>
      </c>
      <c r="CT64" s="75">
        <v>3.0666666666666669</v>
      </c>
      <c r="CU64" s="75">
        <v>3.3</v>
      </c>
      <c r="CV64" s="75">
        <v>4.2</v>
      </c>
      <c r="CW64" s="75">
        <v>3.0666666666666669</v>
      </c>
      <c r="CX64" s="75">
        <v>3.1333333333333333</v>
      </c>
      <c r="CY64" s="75">
        <v>3.2</v>
      </c>
      <c r="CZ64" s="75">
        <v>3.9333333333333331</v>
      </c>
      <c r="DA64" s="75">
        <v>2.8666666666666667</v>
      </c>
      <c r="DB64" s="75">
        <v>3.0666666666666669</v>
      </c>
      <c r="DC64" s="75">
        <v>3.0666666666666669</v>
      </c>
      <c r="DD64" s="75">
        <v>2.6363636363636362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77</v>
      </c>
      <c r="DN64" s="89">
        <v>3</v>
      </c>
      <c r="DO64" s="89">
        <v>2.6</v>
      </c>
      <c r="DP64" s="89">
        <v>2.6</v>
      </c>
      <c r="DQ64" s="89">
        <v>3</v>
      </c>
      <c r="DR64" s="89">
        <v>3</v>
      </c>
      <c r="DS64" s="89">
        <v>2.2000000000000002</v>
      </c>
      <c r="DT64" s="89">
        <v>2.8</v>
      </c>
      <c r="DU64" s="89">
        <v>2.8</v>
      </c>
      <c r="DV64" s="89">
        <v>2.8</v>
      </c>
      <c r="DW64" s="89">
        <v>3.8</v>
      </c>
      <c r="DX64" s="89">
        <v>3.2</v>
      </c>
      <c r="DY64" s="89">
        <v>3.2</v>
      </c>
      <c r="DZ64" s="89">
        <v>4.2</v>
      </c>
      <c r="EA64" s="89">
        <v>3</v>
      </c>
      <c r="EB64" s="89">
        <v>3.6</v>
      </c>
      <c r="EC64" s="89">
        <v>3.6</v>
      </c>
      <c r="ED64" s="89">
        <v>3.8</v>
      </c>
      <c r="EE64" s="89">
        <v>2.8</v>
      </c>
      <c r="EF64" s="89">
        <v>3.4</v>
      </c>
      <c r="EG64" s="89">
        <v>3</v>
      </c>
      <c r="EH64" s="89">
        <v>2.6</v>
      </c>
      <c r="EI64" s="89">
        <v>3.2</v>
      </c>
      <c r="EJ64" s="89">
        <v>2.8</v>
      </c>
      <c r="EK64" s="89">
        <v>2.6</v>
      </c>
      <c r="EL64" s="89">
        <v>3</v>
      </c>
      <c r="EM64" s="89">
        <v>2.8</v>
      </c>
      <c r="EN64" s="89">
        <v>2.8</v>
      </c>
      <c r="EO64" s="89">
        <v>2.6</v>
      </c>
      <c r="EP64" s="89">
        <v>2.6</v>
      </c>
      <c r="EQ64" s="89">
        <v>3</v>
      </c>
      <c r="ER64" s="89">
        <v>3.6</v>
      </c>
      <c r="ES64" s="89">
        <v>3.2</v>
      </c>
      <c r="ET64" s="89">
        <v>3.2</v>
      </c>
      <c r="EU64" s="89">
        <v>4.4000000000000004</v>
      </c>
      <c r="EV64" s="89">
        <v>3</v>
      </c>
      <c r="EW64" s="89">
        <v>3</v>
      </c>
      <c r="EX64" s="89">
        <v>3.2</v>
      </c>
      <c r="EY64" s="89">
        <v>4.2</v>
      </c>
      <c r="EZ64" s="89">
        <v>3</v>
      </c>
      <c r="FA64" s="89">
        <v>3.2</v>
      </c>
      <c r="FB64" s="89">
        <v>3</v>
      </c>
      <c r="FC64" s="89">
        <v>2.8</v>
      </c>
      <c r="FD64" s="89">
        <v>3</v>
      </c>
      <c r="FE64" s="89">
        <v>2.6</v>
      </c>
      <c r="FF64" s="89">
        <v>2.4</v>
      </c>
      <c r="FG64" s="89">
        <v>2.6</v>
      </c>
      <c r="FH64" s="89">
        <v>2.4</v>
      </c>
      <c r="FI64" s="89">
        <v>2.4</v>
      </c>
      <c r="FJ64" s="89">
        <v>2.6</v>
      </c>
      <c r="FK64" s="89">
        <v>2.8</v>
      </c>
      <c r="FL64" s="89">
        <v>3.2</v>
      </c>
      <c r="FM64" s="89">
        <v>4</v>
      </c>
      <c r="FN64" s="89">
        <v>3.2</v>
      </c>
      <c r="FO64" s="89">
        <v>2.8</v>
      </c>
      <c r="FP64" s="89">
        <v>2.8</v>
      </c>
      <c r="FQ64" s="89">
        <v>3.8</v>
      </c>
      <c r="FR64" s="89">
        <v>2.8</v>
      </c>
      <c r="FS64" s="89">
        <v>2.6</v>
      </c>
      <c r="FT64" s="89">
        <v>3.2</v>
      </c>
      <c r="FU64" s="89">
        <v>3.2</v>
      </c>
      <c r="FV64" s="89">
        <v>2.6</v>
      </c>
      <c r="FW64" s="89">
        <v>2.8</v>
      </c>
      <c r="FX64" s="89">
        <v>2.8</v>
      </c>
      <c r="FY64" s="89">
        <v>2.6</v>
      </c>
      <c r="FZ64" s="89">
        <v>2.8</v>
      </c>
      <c r="GA64" s="89">
        <v>3.4</v>
      </c>
      <c r="GB64" s="89">
        <v>3.6</v>
      </c>
      <c r="GC64" s="89">
        <v>4.2</v>
      </c>
      <c r="GD64" s="89">
        <v>2.2000000000000002</v>
      </c>
      <c r="GE64" s="89">
        <v>2</v>
      </c>
    </row>
    <row r="65" spans="34:187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113</v>
      </c>
      <c r="CK65" s="75">
        <v>113</v>
      </c>
      <c r="CL65" s="75">
        <v>78</v>
      </c>
      <c r="CM65" s="75">
        <v>111</v>
      </c>
      <c r="CN65" s="75">
        <v>78</v>
      </c>
      <c r="CO65" s="75">
        <v>83</v>
      </c>
      <c r="CP65" s="75">
        <v>84</v>
      </c>
      <c r="CQ65" s="75">
        <v>83</v>
      </c>
      <c r="CR65" s="75">
        <v>94</v>
      </c>
      <c r="CS65" s="75">
        <v>114</v>
      </c>
      <c r="CT65" s="75">
        <v>93</v>
      </c>
      <c r="CU65" s="75">
        <v>133</v>
      </c>
      <c r="CV65" s="75">
        <v>165</v>
      </c>
      <c r="CW65" s="75">
        <v>95</v>
      </c>
      <c r="CX65" s="75">
        <v>93</v>
      </c>
      <c r="CY65" s="75">
        <v>95</v>
      </c>
      <c r="CZ65" s="75">
        <v>114</v>
      </c>
      <c r="DA65" s="75">
        <v>89</v>
      </c>
      <c r="DB65" s="75">
        <v>92</v>
      </c>
      <c r="DC65" s="75">
        <v>95</v>
      </c>
      <c r="DD65" s="75">
        <v>116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142</v>
      </c>
      <c r="DN65" s="89">
        <v>28</v>
      </c>
      <c r="DO65" s="89">
        <v>27</v>
      </c>
      <c r="DP65" s="89">
        <v>27</v>
      </c>
      <c r="DQ65" s="89">
        <v>28</v>
      </c>
      <c r="DR65" s="89">
        <v>27</v>
      </c>
      <c r="DS65" s="89">
        <v>27</v>
      </c>
      <c r="DT65" s="89">
        <v>28</v>
      </c>
      <c r="DU65" s="89">
        <v>29</v>
      </c>
      <c r="DV65" s="89">
        <v>33</v>
      </c>
      <c r="DW65" s="89">
        <v>40</v>
      </c>
      <c r="DX65" s="89">
        <v>31</v>
      </c>
      <c r="DY65" s="89">
        <v>33</v>
      </c>
      <c r="DZ65" s="89">
        <v>42</v>
      </c>
      <c r="EA65" s="89">
        <v>33</v>
      </c>
      <c r="EB65" s="89">
        <v>32</v>
      </c>
      <c r="EC65" s="89">
        <v>33</v>
      </c>
      <c r="ED65" s="89">
        <v>39</v>
      </c>
      <c r="EE65" s="89">
        <v>31</v>
      </c>
      <c r="EF65" s="89">
        <v>33</v>
      </c>
      <c r="EG65" s="89">
        <v>31</v>
      </c>
      <c r="EH65" s="89">
        <v>30</v>
      </c>
      <c r="EI65" s="89">
        <v>28</v>
      </c>
      <c r="EJ65" s="89">
        <v>29</v>
      </c>
      <c r="EK65" s="89">
        <v>26</v>
      </c>
      <c r="EL65" s="89">
        <v>28</v>
      </c>
      <c r="EM65" s="89">
        <v>27</v>
      </c>
      <c r="EN65" s="89">
        <v>29</v>
      </c>
      <c r="EO65" s="89">
        <v>27</v>
      </c>
      <c r="EP65" s="89">
        <v>28</v>
      </c>
      <c r="EQ65" s="89">
        <v>31</v>
      </c>
      <c r="ER65" s="89">
        <v>36</v>
      </c>
      <c r="ES65" s="89">
        <v>32</v>
      </c>
      <c r="ET65" s="89">
        <v>32</v>
      </c>
      <c r="EU65" s="89">
        <v>42</v>
      </c>
      <c r="EV65" s="89">
        <v>31</v>
      </c>
      <c r="EW65" s="89">
        <v>32</v>
      </c>
      <c r="EX65" s="89">
        <v>31</v>
      </c>
      <c r="EY65" s="89">
        <v>39</v>
      </c>
      <c r="EZ65" s="89">
        <v>30</v>
      </c>
      <c r="FA65" s="89">
        <v>33</v>
      </c>
      <c r="FB65" s="89">
        <v>32</v>
      </c>
      <c r="FC65" s="89">
        <v>28</v>
      </c>
      <c r="FD65" s="89">
        <v>30</v>
      </c>
      <c r="FE65" s="89">
        <v>28</v>
      </c>
      <c r="FF65" s="89">
        <v>25</v>
      </c>
      <c r="FG65" s="89">
        <v>27</v>
      </c>
      <c r="FH65" s="89">
        <v>24</v>
      </c>
      <c r="FI65" s="89">
        <v>27</v>
      </c>
      <c r="FJ65" s="89">
        <v>29</v>
      </c>
      <c r="FK65" s="89">
        <v>30</v>
      </c>
      <c r="FL65" s="89">
        <v>33</v>
      </c>
      <c r="FM65" s="89">
        <v>40</v>
      </c>
      <c r="FN65" s="89">
        <v>31</v>
      </c>
      <c r="FO65" s="89">
        <v>29</v>
      </c>
      <c r="FP65" s="89">
        <v>31</v>
      </c>
      <c r="FQ65" s="89">
        <v>36</v>
      </c>
      <c r="FR65" s="89">
        <v>28</v>
      </c>
      <c r="FS65" s="89">
        <v>26</v>
      </c>
      <c r="FT65" s="89">
        <v>32</v>
      </c>
      <c r="FU65" s="89">
        <v>30</v>
      </c>
      <c r="FV65" s="89">
        <v>27</v>
      </c>
      <c r="FW65" s="89">
        <v>29</v>
      </c>
      <c r="FX65" s="89">
        <v>28</v>
      </c>
      <c r="FY65" s="89">
        <v>26</v>
      </c>
      <c r="FZ65" s="89">
        <v>30</v>
      </c>
      <c r="GA65" s="89">
        <v>38</v>
      </c>
      <c r="GB65" s="89">
        <v>35</v>
      </c>
      <c r="GC65" s="89">
        <v>41</v>
      </c>
      <c r="GD65" s="89">
        <v>24</v>
      </c>
      <c r="GE65" s="89">
        <v>4</v>
      </c>
    </row>
    <row r="66" spans="34:187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40</v>
      </c>
      <c r="CK66" s="75">
        <v>40</v>
      </c>
      <c r="CL66" s="75">
        <v>30</v>
      </c>
      <c r="CM66" s="75">
        <v>40</v>
      </c>
      <c r="CN66" s="75">
        <v>30</v>
      </c>
      <c r="CO66" s="75">
        <v>30</v>
      </c>
      <c r="CP66" s="75">
        <v>30</v>
      </c>
      <c r="CQ66" s="75">
        <v>30</v>
      </c>
      <c r="CR66" s="75">
        <v>30</v>
      </c>
      <c r="CS66" s="75">
        <v>30</v>
      </c>
      <c r="CT66" s="75">
        <v>30</v>
      </c>
      <c r="CU66" s="75">
        <v>40</v>
      </c>
      <c r="CV66" s="75">
        <v>40</v>
      </c>
      <c r="CW66" s="75">
        <v>30</v>
      </c>
      <c r="CX66" s="75">
        <v>30</v>
      </c>
      <c r="CY66" s="75">
        <v>30</v>
      </c>
      <c r="CZ66" s="75">
        <v>30</v>
      </c>
      <c r="DA66" s="75">
        <v>30</v>
      </c>
      <c r="DB66" s="75">
        <v>30</v>
      </c>
      <c r="DC66" s="75">
        <v>30</v>
      </c>
      <c r="DD66" s="75">
        <v>42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143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>
        <v>10</v>
      </c>
      <c r="FZ66" s="89">
        <v>10</v>
      </c>
      <c r="GA66" s="89">
        <v>10</v>
      </c>
      <c r="GB66" s="89">
        <v>10</v>
      </c>
      <c r="GC66" s="89">
        <v>10</v>
      </c>
      <c r="GD66" s="89">
        <v>10</v>
      </c>
      <c r="GE66" s="89">
        <v>2</v>
      </c>
    </row>
    <row r="67" spans="34:187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2.8250000000000002</v>
      </c>
      <c r="CK67" s="75">
        <v>2.8250000000000002</v>
      </c>
      <c r="CL67" s="75">
        <v>2.6</v>
      </c>
      <c r="CM67" s="75">
        <v>2.7749999999999999</v>
      </c>
      <c r="CN67" s="75">
        <v>2.6</v>
      </c>
      <c r="CO67" s="75">
        <v>2.7666666666666666</v>
      </c>
      <c r="CP67" s="75">
        <v>2.8</v>
      </c>
      <c r="CQ67" s="75">
        <v>2.7666666666666666</v>
      </c>
      <c r="CR67" s="75">
        <v>3.1333333333333333</v>
      </c>
      <c r="CS67" s="75">
        <v>3.8</v>
      </c>
      <c r="CT67" s="75">
        <v>3.1</v>
      </c>
      <c r="CU67" s="75">
        <v>3.3250000000000002</v>
      </c>
      <c r="CV67" s="75">
        <v>4.125</v>
      </c>
      <c r="CW67" s="75">
        <v>3.1666666666666665</v>
      </c>
      <c r="CX67" s="75">
        <v>3.1</v>
      </c>
      <c r="CY67" s="75">
        <v>3.1666666666666665</v>
      </c>
      <c r="CZ67" s="75">
        <v>3.8</v>
      </c>
      <c r="DA67" s="75">
        <v>2.9666666666666668</v>
      </c>
      <c r="DB67" s="75">
        <v>3.0666666666666669</v>
      </c>
      <c r="DC67" s="75">
        <v>3.1666666666666665</v>
      </c>
      <c r="DD67" s="75">
        <v>2.7619047619047619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144</v>
      </c>
      <c r="DN67" s="89">
        <v>2.8</v>
      </c>
      <c r="DO67" s="89">
        <v>2.7</v>
      </c>
      <c r="DP67" s="89">
        <v>2.7</v>
      </c>
      <c r="DQ67" s="89">
        <v>2.8</v>
      </c>
      <c r="DR67" s="89">
        <v>2.7</v>
      </c>
      <c r="DS67" s="89">
        <v>2.7</v>
      </c>
      <c r="DT67" s="89">
        <v>2.8</v>
      </c>
      <c r="DU67" s="89">
        <v>2.9</v>
      </c>
      <c r="DV67" s="89">
        <v>3.3</v>
      </c>
      <c r="DW67" s="89">
        <v>4</v>
      </c>
      <c r="DX67" s="89">
        <v>3.1</v>
      </c>
      <c r="DY67" s="89">
        <v>3.3</v>
      </c>
      <c r="DZ67" s="89">
        <v>4.2</v>
      </c>
      <c r="EA67" s="89">
        <v>3.3</v>
      </c>
      <c r="EB67" s="89">
        <v>3.2</v>
      </c>
      <c r="EC67" s="89">
        <v>3.3</v>
      </c>
      <c r="ED67" s="89">
        <v>3.9</v>
      </c>
      <c r="EE67" s="89">
        <v>3.1</v>
      </c>
      <c r="EF67" s="89">
        <v>3.3</v>
      </c>
      <c r="EG67" s="89">
        <v>3.1</v>
      </c>
      <c r="EH67" s="89">
        <v>3</v>
      </c>
      <c r="EI67" s="89">
        <v>2.8</v>
      </c>
      <c r="EJ67" s="89">
        <v>2.9</v>
      </c>
      <c r="EK67" s="89">
        <v>2.6</v>
      </c>
      <c r="EL67" s="89">
        <v>2.8</v>
      </c>
      <c r="EM67" s="89">
        <v>2.7</v>
      </c>
      <c r="EN67" s="89">
        <v>2.9</v>
      </c>
      <c r="EO67" s="89">
        <v>2.7</v>
      </c>
      <c r="EP67" s="89">
        <v>2.8</v>
      </c>
      <c r="EQ67" s="89">
        <v>3.1</v>
      </c>
      <c r="ER67" s="89">
        <v>3.6</v>
      </c>
      <c r="ES67" s="89">
        <v>3.2</v>
      </c>
      <c r="ET67" s="89">
        <v>3.2</v>
      </c>
      <c r="EU67" s="89">
        <v>4.2</v>
      </c>
      <c r="EV67" s="89">
        <v>3.1</v>
      </c>
      <c r="EW67" s="89">
        <v>3.2</v>
      </c>
      <c r="EX67" s="89">
        <v>3.1</v>
      </c>
      <c r="EY67" s="89">
        <v>3.9</v>
      </c>
      <c r="EZ67" s="89">
        <v>3</v>
      </c>
      <c r="FA67" s="89">
        <v>3.3</v>
      </c>
      <c r="FB67" s="89">
        <v>3.2</v>
      </c>
      <c r="FC67" s="89">
        <v>2.8</v>
      </c>
      <c r="FD67" s="89">
        <v>3</v>
      </c>
      <c r="FE67" s="89">
        <v>2.8</v>
      </c>
      <c r="FF67" s="89">
        <v>2.5</v>
      </c>
      <c r="FG67" s="89">
        <v>2.7</v>
      </c>
      <c r="FH67" s="89">
        <v>2.4</v>
      </c>
      <c r="FI67" s="89">
        <v>2.7</v>
      </c>
      <c r="FJ67" s="89">
        <v>2.9</v>
      </c>
      <c r="FK67" s="89">
        <v>3</v>
      </c>
      <c r="FL67" s="89">
        <v>3.3</v>
      </c>
      <c r="FM67" s="89">
        <v>4</v>
      </c>
      <c r="FN67" s="89">
        <v>3.1</v>
      </c>
      <c r="FO67" s="89">
        <v>2.9</v>
      </c>
      <c r="FP67" s="89">
        <v>3.1</v>
      </c>
      <c r="FQ67" s="89">
        <v>3.6</v>
      </c>
      <c r="FR67" s="89">
        <v>2.8</v>
      </c>
      <c r="FS67" s="89">
        <v>2.6</v>
      </c>
      <c r="FT67" s="89">
        <v>3.2</v>
      </c>
      <c r="FU67" s="89">
        <v>3</v>
      </c>
      <c r="FV67" s="89">
        <v>2.7</v>
      </c>
      <c r="FW67" s="89">
        <v>2.9</v>
      </c>
      <c r="FX67" s="89">
        <v>2.8</v>
      </c>
      <c r="FY67" s="89">
        <v>2.6</v>
      </c>
      <c r="FZ67" s="89">
        <v>3</v>
      </c>
      <c r="GA67" s="89">
        <v>3.8</v>
      </c>
      <c r="GB67" s="89">
        <v>3.5</v>
      </c>
      <c r="GC67" s="89">
        <v>4.0999999999999996</v>
      </c>
      <c r="GD67" s="89">
        <v>2.4</v>
      </c>
      <c r="GE67" s="89">
        <v>2</v>
      </c>
    </row>
    <row r="68" spans="34:187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234</v>
      </c>
      <c r="CK68" s="75">
        <v>231</v>
      </c>
      <c r="CL68" s="75">
        <v>157</v>
      </c>
      <c r="CM68" s="75">
        <v>233</v>
      </c>
      <c r="CN68" s="75">
        <v>159</v>
      </c>
      <c r="CO68" s="75">
        <v>190</v>
      </c>
      <c r="CP68" s="75">
        <v>173</v>
      </c>
      <c r="CQ68" s="75">
        <v>174</v>
      </c>
      <c r="CR68" s="75">
        <v>184</v>
      </c>
      <c r="CS68" s="75">
        <v>240</v>
      </c>
      <c r="CT68" s="75">
        <v>192</v>
      </c>
      <c r="CU68" s="75">
        <v>279</v>
      </c>
      <c r="CV68" s="75">
        <v>345</v>
      </c>
      <c r="CW68" s="75">
        <v>201</v>
      </c>
      <c r="CX68" s="75">
        <v>195</v>
      </c>
      <c r="CY68" s="75">
        <v>194</v>
      </c>
      <c r="CZ68" s="75">
        <v>229</v>
      </c>
      <c r="DA68" s="75">
        <v>185</v>
      </c>
      <c r="DB68" s="75">
        <v>201</v>
      </c>
      <c r="DC68" s="75">
        <v>183</v>
      </c>
      <c r="DD68" s="75">
        <v>228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145</v>
      </c>
      <c r="DN68" s="89">
        <v>57</v>
      </c>
      <c r="DO68" s="89">
        <v>56</v>
      </c>
      <c r="DP68" s="89">
        <v>54</v>
      </c>
      <c r="DQ68" s="89">
        <v>60</v>
      </c>
      <c r="DR68" s="89">
        <v>54</v>
      </c>
      <c r="DS68" s="89">
        <v>60</v>
      </c>
      <c r="DT68" s="89">
        <v>57</v>
      </c>
      <c r="DU68" s="89">
        <v>61</v>
      </c>
      <c r="DV68" s="89">
        <v>67</v>
      </c>
      <c r="DW68" s="89">
        <v>83</v>
      </c>
      <c r="DX68" s="89">
        <v>63</v>
      </c>
      <c r="DY68" s="89">
        <v>70</v>
      </c>
      <c r="DZ68" s="89">
        <v>83</v>
      </c>
      <c r="EA68" s="89">
        <v>68</v>
      </c>
      <c r="EB68" s="89">
        <v>68</v>
      </c>
      <c r="EC68" s="89">
        <v>65</v>
      </c>
      <c r="ED68" s="89">
        <v>78</v>
      </c>
      <c r="EE68" s="89">
        <v>63</v>
      </c>
      <c r="EF68" s="89">
        <v>71</v>
      </c>
      <c r="EG68" s="89">
        <v>63</v>
      </c>
      <c r="EH68" s="89">
        <v>54</v>
      </c>
      <c r="EI68" s="89">
        <v>60</v>
      </c>
      <c r="EJ68" s="89">
        <v>59</v>
      </c>
      <c r="EK68" s="89">
        <v>50</v>
      </c>
      <c r="EL68" s="89">
        <v>60</v>
      </c>
      <c r="EM68" s="89">
        <v>55</v>
      </c>
      <c r="EN68" s="89">
        <v>65</v>
      </c>
      <c r="EO68" s="89">
        <v>59</v>
      </c>
      <c r="EP68" s="89">
        <v>57</v>
      </c>
      <c r="EQ68" s="89">
        <v>56</v>
      </c>
      <c r="ER68" s="89">
        <v>77</v>
      </c>
      <c r="ES68" s="89">
        <v>66</v>
      </c>
      <c r="ET68" s="89">
        <v>68</v>
      </c>
      <c r="EU68" s="89">
        <v>88</v>
      </c>
      <c r="EV68" s="89">
        <v>63</v>
      </c>
      <c r="EW68" s="89">
        <v>62</v>
      </c>
      <c r="EX68" s="89">
        <v>64</v>
      </c>
      <c r="EY68" s="89">
        <v>77</v>
      </c>
      <c r="EZ68" s="89">
        <v>62</v>
      </c>
      <c r="FA68" s="89">
        <v>71</v>
      </c>
      <c r="FB68" s="89">
        <v>62</v>
      </c>
      <c r="FC68" s="89">
        <v>63</v>
      </c>
      <c r="FD68" s="89">
        <v>62</v>
      </c>
      <c r="FE68" s="89">
        <v>56</v>
      </c>
      <c r="FF68" s="89">
        <v>53</v>
      </c>
      <c r="FG68" s="89">
        <v>55</v>
      </c>
      <c r="FH68" s="89">
        <v>50</v>
      </c>
      <c r="FI68" s="89">
        <v>65</v>
      </c>
      <c r="FJ68" s="89">
        <v>57</v>
      </c>
      <c r="FK68" s="89">
        <v>63</v>
      </c>
      <c r="FL68" s="89">
        <v>71</v>
      </c>
      <c r="FM68" s="89">
        <v>88</v>
      </c>
      <c r="FN68" s="89">
        <v>70</v>
      </c>
      <c r="FO68" s="89">
        <v>65</v>
      </c>
      <c r="FP68" s="89">
        <v>65</v>
      </c>
      <c r="FQ68" s="89">
        <v>74</v>
      </c>
      <c r="FR68" s="89">
        <v>60</v>
      </c>
      <c r="FS68" s="89">
        <v>59</v>
      </c>
      <c r="FT68" s="89">
        <v>58</v>
      </c>
      <c r="FU68" s="89">
        <v>53</v>
      </c>
      <c r="FV68" s="89">
        <v>55</v>
      </c>
      <c r="FW68" s="89">
        <v>60</v>
      </c>
      <c r="FX68" s="89">
        <v>58</v>
      </c>
      <c r="FY68" s="89">
        <v>56</v>
      </c>
      <c r="FZ68" s="89">
        <v>61</v>
      </c>
      <c r="GA68" s="89">
        <v>80</v>
      </c>
      <c r="GB68" s="89">
        <v>70</v>
      </c>
      <c r="GC68" s="89">
        <v>86</v>
      </c>
      <c r="GD68" s="89">
        <v>54</v>
      </c>
      <c r="GE68" s="89">
        <v>4</v>
      </c>
    </row>
    <row r="69" spans="34:187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80</v>
      </c>
      <c r="CK69" s="75">
        <v>80</v>
      </c>
      <c r="CL69" s="75">
        <v>60</v>
      </c>
      <c r="CM69" s="75">
        <v>80</v>
      </c>
      <c r="CN69" s="75">
        <v>60</v>
      </c>
      <c r="CO69" s="75">
        <v>60</v>
      </c>
      <c r="CP69" s="75">
        <v>60</v>
      </c>
      <c r="CQ69" s="75">
        <v>60</v>
      </c>
      <c r="CR69" s="75">
        <v>60</v>
      </c>
      <c r="CS69" s="75">
        <v>60</v>
      </c>
      <c r="CT69" s="75">
        <v>60</v>
      </c>
      <c r="CU69" s="75">
        <v>80</v>
      </c>
      <c r="CV69" s="75">
        <v>80</v>
      </c>
      <c r="CW69" s="75">
        <v>60</v>
      </c>
      <c r="CX69" s="75">
        <v>60</v>
      </c>
      <c r="CY69" s="75">
        <v>60</v>
      </c>
      <c r="CZ69" s="75">
        <v>60</v>
      </c>
      <c r="DA69" s="75">
        <v>60</v>
      </c>
      <c r="DB69" s="75">
        <v>60</v>
      </c>
      <c r="DC69" s="75">
        <v>60</v>
      </c>
      <c r="DD69" s="75">
        <v>82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146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20</v>
      </c>
      <c r="FZ69" s="89">
        <v>20</v>
      </c>
      <c r="GA69" s="89">
        <v>20</v>
      </c>
      <c r="GB69" s="89">
        <v>20</v>
      </c>
      <c r="GC69" s="89">
        <v>20</v>
      </c>
      <c r="GD69" s="89">
        <v>20</v>
      </c>
      <c r="GE69" s="89">
        <v>2</v>
      </c>
    </row>
    <row r="70" spans="34:187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2.9249999999999998</v>
      </c>
      <c r="CK70" s="75">
        <v>2.8875000000000002</v>
      </c>
      <c r="CL70" s="75">
        <v>2.6166666666666667</v>
      </c>
      <c r="CM70" s="75">
        <v>2.9125000000000001</v>
      </c>
      <c r="CN70" s="75">
        <v>2.65</v>
      </c>
      <c r="CO70" s="75">
        <v>3.1666666666666665</v>
      </c>
      <c r="CP70" s="75">
        <v>2.8833333333333333</v>
      </c>
      <c r="CQ70" s="75">
        <v>2.9</v>
      </c>
      <c r="CR70" s="75">
        <v>3.0666666666666669</v>
      </c>
      <c r="CS70" s="75">
        <v>4</v>
      </c>
      <c r="CT70" s="75">
        <v>3.2</v>
      </c>
      <c r="CU70" s="75">
        <v>3.4874999999999998</v>
      </c>
      <c r="CV70" s="75">
        <v>4.3125</v>
      </c>
      <c r="CW70" s="75">
        <v>3.35</v>
      </c>
      <c r="CX70" s="75">
        <v>3.25</v>
      </c>
      <c r="CY70" s="75">
        <v>3.2333333333333334</v>
      </c>
      <c r="CZ70" s="75">
        <v>3.8166666666666669</v>
      </c>
      <c r="DA70" s="75">
        <v>3.0833333333333335</v>
      </c>
      <c r="DB70" s="75">
        <v>3.35</v>
      </c>
      <c r="DC70" s="75">
        <v>3.05</v>
      </c>
      <c r="DD70" s="75">
        <v>2.7804878048780486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147</v>
      </c>
      <c r="DN70" s="89">
        <v>2.85</v>
      </c>
      <c r="DO70" s="89">
        <v>2.8</v>
      </c>
      <c r="DP70" s="89">
        <v>2.7</v>
      </c>
      <c r="DQ70" s="89">
        <v>3</v>
      </c>
      <c r="DR70" s="89">
        <v>2.7</v>
      </c>
      <c r="DS70" s="89">
        <v>3</v>
      </c>
      <c r="DT70" s="89">
        <v>2.85</v>
      </c>
      <c r="DU70" s="89">
        <v>3.05</v>
      </c>
      <c r="DV70" s="89">
        <v>3.35</v>
      </c>
      <c r="DW70" s="89">
        <v>4.1500000000000004</v>
      </c>
      <c r="DX70" s="89">
        <v>3.15</v>
      </c>
      <c r="DY70" s="89">
        <v>3.5</v>
      </c>
      <c r="DZ70" s="89">
        <v>4.1500000000000004</v>
      </c>
      <c r="EA70" s="89">
        <v>3.4</v>
      </c>
      <c r="EB70" s="89">
        <v>3.4</v>
      </c>
      <c r="EC70" s="89">
        <v>3.25</v>
      </c>
      <c r="ED70" s="89">
        <v>3.9</v>
      </c>
      <c r="EE70" s="89">
        <v>3.15</v>
      </c>
      <c r="EF70" s="89">
        <v>3.55</v>
      </c>
      <c r="EG70" s="89">
        <v>3.15</v>
      </c>
      <c r="EH70" s="89">
        <v>2.7</v>
      </c>
      <c r="EI70" s="89">
        <v>3</v>
      </c>
      <c r="EJ70" s="89">
        <v>2.95</v>
      </c>
      <c r="EK70" s="89">
        <v>2.5</v>
      </c>
      <c r="EL70" s="89">
        <v>3</v>
      </c>
      <c r="EM70" s="89">
        <v>2.75</v>
      </c>
      <c r="EN70" s="89">
        <v>3.25</v>
      </c>
      <c r="EO70" s="89">
        <v>2.95</v>
      </c>
      <c r="EP70" s="89">
        <v>2.85</v>
      </c>
      <c r="EQ70" s="89">
        <v>2.8</v>
      </c>
      <c r="ER70" s="89">
        <v>3.85</v>
      </c>
      <c r="ES70" s="89">
        <v>3.3</v>
      </c>
      <c r="ET70" s="89">
        <v>3.4</v>
      </c>
      <c r="EU70" s="89">
        <v>4.4000000000000004</v>
      </c>
      <c r="EV70" s="89">
        <v>3.15</v>
      </c>
      <c r="EW70" s="89">
        <v>3.1</v>
      </c>
      <c r="EX70" s="89">
        <v>3.2</v>
      </c>
      <c r="EY70" s="89">
        <v>3.85</v>
      </c>
      <c r="EZ70" s="89">
        <v>3.1</v>
      </c>
      <c r="FA70" s="89">
        <v>3.55</v>
      </c>
      <c r="FB70" s="89">
        <v>3.1</v>
      </c>
      <c r="FC70" s="89">
        <v>3.15</v>
      </c>
      <c r="FD70" s="89">
        <v>3.1</v>
      </c>
      <c r="FE70" s="89">
        <v>2.8</v>
      </c>
      <c r="FF70" s="89">
        <v>2.65</v>
      </c>
      <c r="FG70" s="89">
        <v>2.75</v>
      </c>
      <c r="FH70" s="89">
        <v>2.5</v>
      </c>
      <c r="FI70" s="89">
        <v>3.25</v>
      </c>
      <c r="FJ70" s="89">
        <v>2.85</v>
      </c>
      <c r="FK70" s="89">
        <v>3.15</v>
      </c>
      <c r="FL70" s="89">
        <v>3.55</v>
      </c>
      <c r="FM70" s="89">
        <v>4.4000000000000004</v>
      </c>
      <c r="FN70" s="89">
        <v>3.5</v>
      </c>
      <c r="FO70" s="89">
        <v>3.25</v>
      </c>
      <c r="FP70" s="89">
        <v>3.25</v>
      </c>
      <c r="FQ70" s="89">
        <v>3.7</v>
      </c>
      <c r="FR70" s="89">
        <v>3</v>
      </c>
      <c r="FS70" s="89">
        <v>2.95</v>
      </c>
      <c r="FT70" s="89">
        <v>2.9</v>
      </c>
      <c r="FU70" s="89">
        <v>2.65</v>
      </c>
      <c r="FV70" s="89">
        <v>2.75</v>
      </c>
      <c r="FW70" s="89">
        <v>3</v>
      </c>
      <c r="FX70" s="89">
        <v>2.9</v>
      </c>
      <c r="FY70" s="89">
        <v>2.8</v>
      </c>
      <c r="FZ70" s="89">
        <v>3.05</v>
      </c>
      <c r="GA70" s="89">
        <v>4</v>
      </c>
      <c r="GB70" s="89">
        <v>3.5</v>
      </c>
      <c r="GC70" s="89">
        <v>4.3</v>
      </c>
      <c r="GD70" s="89">
        <v>2.7</v>
      </c>
      <c r="GE70" s="89">
        <v>2</v>
      </c>
    </row>
    <row r="71" spans="34:187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357</v>
      </c>
      <c r="CK71" s="75">
        <v>354</v>
      </c>
      <c r="CL71" s="75">
        <v>247</v>
      </c>
      <c r="CM71" s="75">
        <v>352</v>
      </c>
      <c r="CN71" s="75">
        <v>241</v>
      </c>
      <c r="CO71" s="75">
        <v>297</v>
      </c>
      <c r="CP71" s="75">
        <v>276</v>
      </c>
      <c r="CQ71" s="75">
        <v>272</v>
      </c>
      <c r="CR71" s="75">
        <v>280</v>
      </c>
      <c r="CS71" s="75">
        <v>368</v>
      </c>
      <c r="CT71" s="75">
        <v>287</v>
      </c>
      <c r="CU71" s="75">
        <v>432</v>
      </c>
      <c r="CV71" s="75">
        <v>522</v>
      </c>
      <c r="CW71" s="75">
        <v>312</v>
      </c>
      <c r="CX71" s="75">
        <v>309</v>
      </c>
      <c r="CY71" s="75">
        <v>304</v>
      </c>
      <c r="CZ71" s="75">
        <v>359</v>
      </c>
      <c r="DA71" s="75">
        <v>290</v>
      </c>
      <c r="DB71" s="75">
        <v>311</v>
      </c>
      <c r="DC71" s="75">
        <v>287</v>
      </c>
      <c r="DD71" s="75">
        <v>356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148</v>
      </c>
      <c r="DN71" s="89">
        <v>86</v>
      </c>
      <c r="DO71" s="89">
        <v>87</v>
      </c>
      <c r="DP71" s="89">
        <v>86</v>
      </c>
      <c r="DQ71" s="89">
        <v>89</v>
      </c>
      <c r="DR71" s="89">
        <v>84</v>
      </c>
      <c r="DS71" s="89">
        <v>97</v>
      </c>
      <c r="DT71" s="89">
        <v>93</v>
      </c>
      <c r="DU71" s="89">
        <v>94</v>
      </c>
      <c r="DV71" s="89">
        <v>99</v>
      </c>
      <c r="DW71" s="89">
        <v>127</v>
      </c>
      <c r="DX71" s="89">
        <v>93</v>
      </c>
      <c r="DY71" s="89">
        <v>107</v>
      </c>
      <c r="DZ71" s="89">
        <v>129</v>
      </c>
      <c r="EA71" s="89">
        <v>108</v>
      </c>
      <c r="EB71" s="89">
        <v>109</v>
      </c>
      <c r="EC71" s="89">
        <v>98</v>
      </c>
      <c r="ED71" s="89">
        <v>120</v>
      </c>
      <c r="EE71" s="89">
        <v>98</v>
      </c>
      <c r="EF71" s="89">
        <v>110</v>
      </c>
      <c r="EG71" s="89">
        <v>97</v>
      </c>
      <c r="EH71" s="89">
        <v>84</v>
      </c>
      <c r="EI71" s="89">
        <v>90</v>
      </c>
      <c r="EJ71" s="89">
        <v>90</v>
      </c>
      <c r="EK71" s="89">
        <v>79</v>
      </c>
      <c r="EL71" s="89">
        <v>89</v>
      </c>
      <c r="EM71" s="89">
        <v>80</v>
      </c>
      <c r="EN71" s="89">
        <v>103</v>
      </c>
      <c r="EO71" s="89">
        <v>95</v>
      </c>
      <c r="EP71" s="89">
        <v>90</v>
      </c>
      <c r="EQ71" s="89">
        <v>88</v>
      </c>
      <c r="ER71" s="89">
        <v>120</v>
      </c>
      <c r="ES71" s="89">
        <v>100</v>
      </c>
      <c r="ET71" s="89">
        <v>108</v>
      </c>
      <c r="EU71" s="89">
        <v>134</v>
      </c>
      <c r="EV71" s="89">
        <v>100</v>
      </c>
      <c r="EW71" s="89">
        <v>100</v>
      </c>
      <c r="EX71" s="89">
        <v>106</v>
      </c>
      <c r="EY71" s="89">
        <v>121</v>
      </c>
      <c r="EZ71" s="89">
        <v>100</v>
      </c>
      <c r="FA71" s="89">
        <v>106</v>
      </c>
      <c r="FB71" s="89">
        <v>100</v>
      </c>
      <c r="FC71" s="89">
        <v>93</v>
      </c>
      <c r="FD71" s="89">
        <v>95</v>
      </c>
      <c r="FE71" s="89">
        <v>87</v>
      </c>
      <c r="FF71" s="89">
        <v>82</v>
      </c>
      <c r="FG71" s="89">
        <v>86</v>
      </c>
      <c r="FH71" s="89">
        <v>77</v>
      </c>
      <c r="FI71" s="89">
        <v>97</v>
      </c>
      <c r="FJ71" s="89">
        <v>88</v>
      </c>
      <c r="FK71" s="89">
        <v>94</v>
      </c>
      <c r="FL71" s="89">
        <v>107</v>
      </c>
      <c r="FM71" s="89">
        <v>134</v>
      </c>
      <c r="FN71" s="89">
        <v>104</v>
      </c>
      <c r="FO71" s="89">
        <v>100</v>
      </c>
      <c r="FP71" s="89">
        <v>100</v>
      </c>
      <c r="FQ71" s="89">
        <v>118</v>
      </c>
      <c r="FR71" s="89">
        <v>92</v>
      </c>
      <c r="FS71" s="89">
        <v>95</v>
      </c>
      <c r="FT71" s="89">
        <v>90</v>
      </c>
      <c r="FU71" s="89">
        <v>87</v>
      </c>
      <c r="FV71" s="89">
        <v>86</v>
      </c>
      <c r="FW71" s="89">
        <v>90</v>
      </c>
      <c r="FX71" s="89">
        <v>88</v>
      </c>
      <c r="FY71" s="89">
        <v>88</v>
      </c>
      <c r="FZ71" s="89">
        <v>93</v>
      </c>
      <c r="GA71" s="89">
        <v>121</v>
      </c>
      <c r="GB71" s="89">
        <v>110</v>
      </c>
      <c r="GC71" s="89">
        <v>125</v>
      </c>
      <c r="GD71" s="89">
        <v>88</v>
      </c>
      <c r="GE71" s="89">
        <v>4</v>
      </c>
    </row>
    <row r="72" spans="34:187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119</v>
      </c>
      <c r="CK72" s="75">
        <v>119</v>
      </c>
      <c r="CL72" s="75">
        <v>90</v>
      </c>
      <c r="CM72" s="75">
        <v>119</v>
      </c>
      <c r="CN72" s="75">
        <v>90</v>
      </c>
      <c r="CO72" s="75">
        <v>90</v>
      </c>
      <c r="CP72" s="75">
        <v>90</v>
      </c>
      <c r="CQ72" s="75">
        <v>89</v>
      </c>
      <c r="CR72" s="75">
        <v>89</v>
      </c>
      <c r="CS72" s="75">
        <v>89</v>
      </c>
      <c r="CT72" s="75">
        <v>90</v>
      </c>
      <c r="CU72" s="75">
        <v>119</v>
      </c>
      <c r="CV72" s="75">
        <v>119</v>
      </c>
      <c r="CW72" s="75">
        <v>90</v>
      </c>
      <c r="CX72" s="75">
        <v>90</v>
      </c>
      <c r="CY72" s="75">
        <v>90</v>
      </c>
      <c r="CZ72" s="75">
        <v>90</v>
      </c>
      <c r="DA72" s="75">
        <v>90</v>
      </c>
      <c r="DB72" s="75">
        <v>90</v>
      </c>
      <c r="DC72" s="75">
        <v>90</v>
      </c>
      <c r="DD72" s="75">
        <v>121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149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>
        <v>30</v>
      </c>
      <c r="ES72" s="89">
        <v>30</v>
      </c>
      <c r="ET72" s="89">
        <v>30</v>
      </c>
      <c r="EU72" s="89">
        <v>30</v>
      </c>
      <c r="EV72" s="89">
        <v>30</v>
      </c>
      <c r="EW72" s="89">
        <v>30</v>
      </c>
      <c r="EX72" s="89">
        <v>30</v>
      </c>
      <c r="EY72" s="89">
        <v>30</v>
      </c>
      <c r="EZ72" s="89">
        <v>30</v>
      </c>
      <c r="FA72" s="89">
        <v>30</v>
      </c>
      <c r="FB72" s="89">
        <v>30</v>
      </c>
      <c r="FC72" s="89">
        <v>30</v>
      </c>
      <c r="FD72" s="89">
        <v>30</v>
      </c>
      <c r="FE72" s="89">
        <v>30</v>
      </c>
      <c r="FF72" s="89">
        <v>30</v>
      </c>
      <c r="FG72" s="89">
        <v>30</v>
      </c>
      <c r="FH72" s="89">
        <v>30</v>
      </c>
      <c r="FI72" s="89">
        <v>30</v>
      </c>
      <c r="FJ72" s="89">
        <v>30</v>
      </c>
      <c r="FK72" s="89">
        <v>30</v>
      </c>
      <c r="FL72" s="89">
        <v>30</v>
      </c>
      <c r="FM72" s="89">
        <v>30</v>
      </c>
      <c r="FN72" s="89">
        <v>30</v>
      </c>
      <c r="FO72" s="89">
        <v>30</v>
      </c>
      <c r="FP72" s="89">
        <v>30</v>
      </c>
      <c r="FQ72" s="89">
        <v>30</v>
      </c>
      <c r="FR72" s="89">
        <v>30</v>
      </c>
      <c r="FS72" s="89">
        <v>30</v>
      </c>
      <c r="FT72" s="89">
        <v>30</v>
      </c>
      <c r="FU72" s="89">
        <v>30</v>
      </c>
      <c r="FV72" s="89">
        <v>29</v>
      </c>
      <c r="FW72" s="89">
        <v>29</v>
      </c>
      <c r="FX72" s="89">
        <v>29</v>
      </c>
      <c r="FY72" s="89">
        <v>29</v>
      </c>
      <c r="FZ72" s="89">
        <v>29</v>
      </c>
      <c r="GA72" s="89">
        <v>29</v>
      </c>
      <c r="GB72" s="89">
        <v>29</v>
      </c>
      <c r="GC72" s="89">
        <v>29</v>
      </c>
      <c r="GD72" s="89">
        <v>29</v>
      </c>
      <c r="GE72" s="89">
        <v>2</v>
      </c>
    </row>
    <row r="73" spans="34:187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</v>
      </c>
      <c r="CK73" s="75">
        <v>2.9747899159663866</v>
      </c>
      <c r="CL73" s="75">
        <v>2.7444444444444445</v>
      </c>
      <c r="CM73" s="75">
        <v>2.9579831932773111</v>
      </c>
      <c r="CN73" s="75">
        <v>2.6777777777777776</v>
      </c>
      <c r="CO73" s="75">
        <v>3.3</v>
      </c>
      <c r="CP73" s="75">
        <v>3.0666666666666669</v>
      </c>
      <c r="CQ73" s="75">
        <v>3.0561797752808988</v>
      </c>
      <c r="CR73" s="75">
        <v>3.1460674157303372</v>
      </c>
      <c r="CS73" s="75">
        <v>4.1348314606741576</v>
      </c>
      <c r="CT73" s="75">
        <v>3.1888888888888891</v>
      </c>
      <c r="CU73" s="75">
        <v>3.6302521008403361</v>
      </c>
      <c r="CV73" s="75">
        <v>4.3865546218487399</v>
      </c>
      <c r="CW73" s="75">
        <v>3.4666666666666668</v>
      </c>
      <c r="CX73" s="75">
        <v>3.4333333333333331</v>
      </c>
      <c r="CY73" s="75">
        <v>3.3777777777777778</v>
      </c>
      <c r="CZ73" s="75">
        <v>3.9888888888888889</v>
      </c>
      <c r="DA73" s="75">
        <v>3.2222222222222223</v>
      </c>
      <c r="DB73" s="75">
        <v>3.4555555555555557</v>
      </c>
      <c r="DC73" s="75">
        <v>3.1888888888888891</v>
      </c>
      <c r="DD73" s="75">
        <v>2.9421487603305785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150</v>
      </c>
      <c r="DN73" s="89">
        <v>2.8666666666666667</v>
      </c>
      <c r="DO73" s="89">
        <v>2.9</v>
      </c>
      <c r="DP73" s="89">
        <v>2.8666666666666667</v>
      </c>
      <c r="DQ73" s="89">
        <v>2.9666666666666668</v>
      </c>
      <c r="DR73" s="89">
        <v>2.8</v>
      </c>
      <c r="DS73" s="89">
        <v>3.2333333333333334</v>
      </c>
      <c r="DT73" s="89">
        <v>3.1</v>
      </c>
      <c r="DU73" s="89">
        <v>3.1333333333333333</v>
      </c>
      <c r="DV73" s="89">
        <v>3.3</v>
      </c>
      <c r="DW73" s="89">
        <v>4.2333333333333334</v>
      </c>
      <c r="DX73" s="89">
        <v>3.1</v>
      </c>
      <c r="DY73" s="89">
        <v>3.5666666666666669</v>
      </c>
      <c r="DZ73" s="89">
        <v>4.3</v>
      </c>
      <c r="EA73" s="89">
        <v>3.6</v>
      </c>
      <c r="EB73" s="89">
        <v>3.6333333333333333</v>
      </c>
      <c r="EC73" s="89">
        <v>3.2666666666666666</v>
      </c>
      <c r="ED73" s="89">
        <v>4</v>
      </c>
      <c r="EE73" s="89">
        <v>3.2666666666666666</v>
      </c>
      <c r="EF73" s="89">
        <v>3.6666666666666665</v>
      </c>
      <c r="EG73" s="89">
        <v>3.2333333333333334</v>
      </c>
      <c r="EH73" s="89">
        <v>2.8</v>
      </c>
      <c r="EI73" s="89">
        <v>3</v>
      </c>
      <c r="EJ73" s="89">
        <v>3</v>
      </c>
      <c r="EK73" s="89">
        <v>2.6333333333333333</v>
      </c>
      <c r="EL73" s="89">
        <v>2.9666666666666668</v>
      </c>
      <c r="EM73" s="89">
        <v>2.6666666666666665</v>
      </c>
      <c r="EN73" s="89">
        <v>3.4333333333333331</v>
      </c>
      <c r="EO73" s="89">
        <v>3.1666666666666665</v>
      </c>
      <c r="EP73" s="89">
        <v>3</v>
      </c>
      <c r="EQ73" s="89">
        <v>2.9333333333333331</v>
      </c>
      <c r="ER73" s="89">
        <v>4</v>
      </c>
      <c r="ES73" s="89">
        <v>3.3333333333333335</v>
      </c>
      <c r="ET73" s="89">
        <v>3.6</v>
      </c>
      <c r="EU73" s="89">
        <v>4.4666666666666668</v>
      </c>
      <c r="EV73" s="89">
        <v>3.3333333333333335</v>
      </c>
      <c r="EW73" s="89">
        <v>3.3333333333333335</v>
      </c>
      <c r="EX73" s="89">
        <v>3.5333333333333332</v>
      </c>
      <c r="EY73" s="89">
        <v>4.0333333333333332</v>
      </c>
      <c r="EZ73" s="89">
        <v>3.3333333333333335</v>
      </c>
      <c r="FA73" s="89">
        <v>3.5333333333333332</v>
      </c>
      <c r="FB73" s="89">
        <v>3.3333333333333335</v>
      </c>
      <c r="FC73" s="89">
        <v>3.1</v>
      </c>
      <c r="FD73" s="89">
        <v>3.1666666666666665</v>
      </c>
      <c r="FE73" s="89">
        <v>2.9</v>
      </c>
      <c r="FF73" s="89">
        <v>2.7333333333333334</v>
      </c>
      <c r="FG73" s="89">
        <v>2.8666666666666667</v>
      </c>
      <c r="FH73" s="89">
        <v>2.5666666666666669</v>
      </c>
      <c r="FI73" s="89">
        <v>3.2333333333333334</v>
      </c>
      <c r="FJ73" s="89">
        <v>2.9333333333333331</v>
      </c>
      <c r="FK73" s="89">
        <v>3.1333333333333333</v>
      </c>
      <c r="FL73" s="89">
        <v>3.5666666666666669</v>
      </c>
      <c r="FM73" s="89">
        <v>4.4666666666666668</v>
      </c>
      <c r="FN73" s="89">
        <v>3.4666666666666668</v>
      </c>
      <c r="FO73" s="89">
        <v>3.3333333333333335</v>
      </c>
      <c r="FP73" s="89">
        <v>3.3333333333333335</v>
      </c>
      <c r="FQ73" s="89">
        <v>3.9333333333333331</v>
      </c>
      <c r="FR73" s="89">
        <v>3.0666666666666669</v>
      </c>
      <c r="FS73" s="89">
        <v>3.1666666666666665</v>
      </c>
      <c r="FT73" s="89">
        <v>3</v>
      </c>
      <c r="FU73" s="89">
        <v>2.9</v>
      </c>
      <c r="FV73" s="89">
        <v>2.9655172413793105</v>
      </c>
      <c r="FW73" s="89">
        <v>3.103448275862069</v>
      </c>
      <c r="FX73" s="89">
        <v>3.0344827586206895</v>
      </c>
      <c r="FY73" s="89">
        <v>3.0344827586206895</v>
      </c>
      <c r="FZ73" s="89">
        <v>3.2068965517241379</v>
      </c>
      <c r="GA73" s="89">
        <v>4.1724137931034484</v>
      </c>
      <c r="GB73" s="89">
        <v>3.7931034482758621</v>
      </c>
      <c r="GC73" s="89">
        <v>4.3103448275862073</v>
      </c>
      <c r="GD73" s="89">
        <v>3.0344827586206895</v>
      </c>
      <c r="GE73" s="89">
        <v>2</v>
      </c>
    </row>
    <row r="74" spans="34:187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15</v>
      </c>
      <c r="CK74" s="75">
        <v>14</v>
      </c>
      <c r="CL74" s="75">
        <v>9</v>
      </c>
      <c r="CM74" s="75">
        <v>11</v>
      </c>
      <c r="CN74" s="75">
        <v>8</v>
      </c>
      <c r="CO74" s="75">
        <v>9</v>
      </c>
      <c r="CP74" s="75">
        <v>9</v>
      </c>
      <c r="CQ74" s="75">
        <v>9</v>
      </c>
      <c r="CR74" s="75">
        <v>12</v>
      </c>
      <c r="CS74" s="75">
        <v>13</v>
      </c>
      <c r="CT74" s="75">
        <v>11</v>
      </c>
      <c r="CU74" s="75">
        <v>17</v>
      </c>
      <c r="CV74" s="75">
        <v>21</v>
      </c>
      <c r="CW74" s="75">
        <v>9</v>
      </c>
      <c r="CX74" s="75">
        <v>11</v>
      </c>
      <c r="CY74" s="75">
        <v>10</v>
      </c>
      <c r="CZ74" s="75">
        <v>13</v>
      </c>
      <c r="DA74" s="75">
        <v>9</v>
      </c>
      <c r="DB74" s="75">
        <v>9</v>
      </c>
      <c r="DC74" s="75">
        <v>11</v>
      </c>
      <c r="DD74" s="75">
        <v>12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164</v>
      </c>
      <c r="DN74" s="89">
        <v>4</v>
      </c>
      <c r="DO74" s="89">
        <v>3</v>
      </c>
      <c r="DP74" s="89">
        <v>3</v>
      </c>
      <c r="DQ74" s="89">
        <v>3</v>
      </c>
      <c r="DR74" s="89">
        <v>2</v>
      </c>
      <c r="DS74" s="89">
        <v>4</v>
      </c>
      <c r="DT74" s="89">
        <v>3</v>
      </c>
      <c r="DU74" s="89">
        <v>3</v>
      </c>
      <c r="DV74" s="89">
        <v>4</v>
      </c>
      <c r="DW74" s="89">
        <v>4</v>
      </c>
      <c r="DX74" s="89">
        <v>4</v>
      </c>
      <c r="DY74" s="89">
        <v>5</v>
      </c>
      <c r="DZ74" s="89">
        <v>5</v>
      </c>
      <c r="EA74" s="89">
        <v>3</v>
      </c>
      <c r="EB74" s="89">
        <v>4</v>
      </c>
      <c r="EC74" s="89">
        <v>3</v>
      </c>
      <c r="ED74" s="89">
        <v>4</v>
      </c>
      <c r="EE74" s="89">
        <v>3</v>
      </c>
      <c r="EF74" s="89">
        <v>3</v>
      </c>
      <c r="EG74" s="89">
        <v>4</v>
      </c>
      <c r="EH74" s="89">
        <v>4</v>
      </c>
      <c r="EI74" s="89">
        <v>3</v>
      </c>
      <c r="EJ74" s="89">
        <v>3</v>
      </c>
      <c r="EK74" s="89">
        <v>3</v>
      </c>
      <c r="EL74" s="89">
        <v>2</v>
      </c>
      <c r="EM74" s="89">
        <v>3</v>
      </c>
      <c r="EN74" s="89">
        <v>2</v>
      </c>
      <c r="EO74" s="89">
        <v>3</v>
      </c>
      <c r="EP74" s="89">
        <v>3</v>
      </c>
      <c r="EQ74" s="89">
        <v>4</v>
      </c>
      <c r="ER74" s="89">
        <v>5</v>
      </c>
      <c r="ES74" s="89">
        <v>3</v>
      </c>
      <c r="ET74" s="89">
        <v>3</v>
      </c>
      <c r="EU74" s="89">
        <v>6</v>
      </c>
      <c r="EV74" s="89">
        <v>3</v>
      </c>
      <c r="EW74" s="89">
        <v>3</v>
      </c>
      <c r="EX74" s="89">
        <v>4</v>
      </c>
      <c r="EY74" s="89">
        <v>5</v>
      </c>
      <c r="EZ74" s="89">
        <v>3</v>
      </c>
      <c r="FA74" s="89">
        <v>3</v>
      </c>
      <c r="FB74" s="89">
        <v>4</v>
      </c>
      <c r="FC74" s="89">
        <v>2</v>
      </c>
      <c r="FD74" s="89">
        <v>3</v>
      </c>
      <c r="FE74" s="89">
        <v>4</v>
      </c>
      <c r="FF74" s="89">
        <v>3</v>
      </c>
      <c r="FG74" s="89">
        <v>3</v>
      </c>
      <c r="FH74" s="89">
        <v>3</v>
      </c>
      <c r="FI74" s="89">
        <v>3</v>
      </c>
      <c r="FJ74" s="89">
        <v>3</v>
      </c>
      <c r="FK74" s="89">
        <v>4</v>
      </c>
      <c r="FL74" s="89">
        <v>4</v>
      </c>
      <c r="FM74" s="89">
        <v>5</v>
      </c>
      <c r="FN74" s="89">
        <v>3</v>
      </c>
      <c r="FO74" s="89">
        <v>4</v>
      </c>
      <c r="FP74" s="89">
        <v>3</v>
      </c>
      <c r="FQ74" s="89">
        <v>4</v>
      </c>
      <c r="FR74" s="89">
        <v>3</v>
      </c>
      <c r="FS74" s="89">
        <v>3</v>
      </c>
      <c r="FT74" s="89">
        <v>3</v>
      </c>
      <c r="FU74" s="89">
        <v>2</v>
      </c>
      <c r="FV74" s="89">
        <v>5</v>
      </c>
      <c r="FW74" s="89">
        <v>4</v>
      </c>
      <c r="FX74" s="89">
        <v>3</v>
      </c>
      <c r="FY74" s="89">
        <v>3</v>
      </c>
      <c r="FZ74" s="89">
        <v>4</v>
      </c>
      <c r="GA74" s="89">
        <v>4</v>
      </c>
      <c r="GB74" s="89">
        <v>5</v>
      </c>
      <c r="GC74" s="89">
        <v>5</v>
      </c>
      <c r="GD74" s="89">
        <v>4</v>
      </c>
      <c r="GE74" s="89">
        <v>0</v>
      </c>
    </row>
    <row r="75" spans="34:187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4</v>
      </c>
      <c r="CL75" s="75">
        <v>3</v>
      </c>
      <c r="CM75" s="75">
        <v>4</v>
      </c>
      <c r="CN75" s="75">
        <v>3</v>
      </c>
      <c r="CO75" s="75">
        <v>3</v>
      </c>
      <c r="CP75" s="75">
        <v>3</v>
      </c>
      <c r="CQ75" s="75">
        <v>3</v>
      </c>
      <c r="CR75" s="75">
        <v>3</v>
      </c>
      <c r="CS75" s="75">
        <v>3</v>
      </c>
      <c r="CT75" s="75">
        <v>3</v>
      </c>
      <c r="CU75" s="75">
        <v>4</v>
      </c>
      <c r="CV75" s="75">
        <v>4</v>
      </c>
      <c r="CW75" s="75">
        <v>3</v>
      </c>
      <c r="CX75" s="75">
        <v>3</v>
      </c>
      <c r="CY75" s="75">
        <v>3</v>
      </c>
      <c r="CZ75" s="75">
        <v>3</v>
      </c>
      <c r="DA75" s="75">
        <v>3</v>
      </c>
      <c r="DB75" s="75">
        <v>3</v>
      </c>
      <c r="DC75" s="75">
        <v>3</v>
      </c>
      <c r="DD75" s="75">
        <v>4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165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1</v>
      </c>
      <c r="FZ75" s="89">
        <v>1</v>
      </c>
      <c r="GA75" s="89">
        <v>1</v>
      </c>
      <c r="GB75" s="89">
        <v>1</v>
      </c>
      <c r="GC75" s="89">
        <v>1</v>
      </c>
      <c r="GD75" s="89">
        <v>1</v>
      </c>
      <c r="GE75" s="89">
        <v>0</v>
      </c>
    </row>
    <row r="76" spans="34:187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3.75</v>
      </c>
      <c r="CK76" s="75">
        <v>3.5</v>
      </c>
      <c r="CL76" s="75">
        <v>3</v>
      </c>
      <c r="CM76" s="75">
        <v>2.75</v>
      </c>
      <c r="CN76" s="75">
        <v>2.6666666666666665</v>
      </c>
      <c r="CO76" s="75">
        <v>3</v>
      </c>
      <c r="CP76" s="75">
        <v>3</v>
      </c>
      <c r="CQ76" s="75">
        <v>3</v>
      </c>
      <c r="CR76" s="75">
        <v>4</v>
      </c>
      <c r="CS76" s="75">
        <v>4.333333333333333</v>
      </c>
      <c r="CT76" s="75">
        <v>3.6666666666666665</v>
      </c>
      <c r="CU76" s="75">
        <v>4.25</v>
      </c>
      <c r="CV76" s="75">
        <v>5.25</v>
      </c>
      <c r="CW76" s="75">
        <v>3</v>
      </c>
      <c r="CX76" s="75">
        <v>3.6666666666666665</v>
      </c>
      <c r="CY76" s="75">
        <v>3.3333333333333335</v>
      </c>
      <c r="CZ76" s="75">
        <v>4.333333333333333</v>
      </c>
      <c r="DA76" s="75">
        <v>3</v>
      </c>
      <c r="DB76" s="75">
        <v>3</v>
      </c>
      <c r="DC76" s="75">
        <v>3.6666666666666665</v>
      </c>
      <c r="DD76" s="75">
        <v>3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198</v>
      </c>
      <c r="DN76" s="89">
        <v>4</v>
      </c>
      <c r="DO76" s="89">
        <v>3</v>
      </c>
      <c r="DP76" s="89">
        <v>3</v>
      </c>
      <c r="DQ76" s="89">
        <v>3</v>
      </c>
      <c r="DR76" s="89">
        <v>2</v>
      </c>
      <c r="DS76" s="89">
        <v>4</v>
      </c>
      <c r="DT76" s="89">
        <v>3</v>
      </c>
      <c r="DU76" s="89">
        <v>3</v>
      </c>
      <c r="DV76" s="89">
        <v>4</v>
      </c>
      <c r="DW76" s="89">
        <v>4</v>
      </c>
      <c r="DX76" s="89">
        <v>4</v>
      </c>
      <c r="DY76" s="89">
        <v>5</v>
      </c>
      <c r="DZ76" s="89">
        <v>5</v>
      </c>
      <c r="EA76" s="89">
        <v>3</v>
      </c>
      <c r="EB76" s="89">
        <v>4</v>
      </c>
      <c r="EC76" s="89">
        <v>3</v>
      </c>
      <c r="ED76" s="89">
        <v>4</v>
      </c>
      <c r="EE76" s="89">
        <v>3</v>
      </c>
      <c r="EF76" s="89">
        <v>3</v>
      </c>
      <c r="EG76" s="89">
        <v>4</v>
      </c>
      <c r="EH76" s="89">
        <v>4</v>
      </c>
      <c r="EI76" s="89">
        <v>3</v>
      </c>
      <c r="EJ76" s="89">
        <v>3</v>
      </c>
      <c r="EK76" s="89">
        <v>3</v>
      </c>
      <c r="EL76" s="89">
        <v>2</v>
      </c>
      <c r="EM76" s="89">
        <v>3</v>
      </c>
      <c r="EN76" s="89">
        <v>2</v>
      </c>
      <c r="EO76" s="89">
        <v>3</v>
      </c>
      <c r="EP76" s="89">
        <v>3</v>
      </c>
      <c r="EQ76" s="89">
        <v>4</v>
      </c>
      <c r="ER76" s="89">
        <v>5</v>
      </c>
      <c r="ES76" s="89">
        <v>3</v>
      </c>
      <c r="ET76" s="89">
        <v>3</v>
      </c>
      <c r="EU76" s="89">
        <v>6</v>
      </c>
      <c r="EV76" s="89">
        <v>3</v>
      </c>
      <c r="EW76" s="89">
        <v>3</v>
      </c>
      <c r="EX76" s="89">
        <v>4</v>
      </c>
      <c r="EY76" s="89">
        <v>5</v>
      </c>
      <c r="EZ76" s="89">
        <v>3</v>
      </c>
      <c r="FA76" s="89">
        <v>3</v>
      </c>
      <c r="FB76" s="89">
        <v>4</v>
      </c>
      <c r="FC76" s="89">
        <v>2</v>
      </c>
      <c r="FD76" s="89">
        <v>3</v>
      </c>
      <c r="FE76" s="89">
        <v>4</v>
      </c>
      <c r="FF76" s="89">
        <v>3</v>
      </c>
      <c r="FG76" s="89">
        <v>3</v>
      </c>
      <c r="FH76" s="89">
        <v>3</v>
      </c>
      <c r="FI76" s="89">
        <v>3</v>
      </c>
      <c r="FJ76" s="89">
        <v>3</v>
      </c>
      <c r="FK76" s="89">
        <v>4</v>
      </c>
      <c r="FL76" s="89">
        <v>4</v>
      </c>
      <c r="FM76" s="89">
        <v>5</v>
      </c>
      <c r="FN76" s="89">
        <v>3</v>
      </c>
      <c r="FO76" s="89">
        <v>4</v>
      </c>
      <c r="FP76" s="89">
        <v>3</v>
      </c>
      <c r="FQ76" s="89">
        <v>4</v>
      </c>
      <c r="FR76" s="89">
        <v>3</v>
      </c>
      <c r="FS76" s="89">
        <v>3</v>
      </c>
      <c r="FT76" s="89">
        <v>3</v>
      </c>
      <c r="FU76" s="89">
        <v>2</v>
      </c>
      <c r="FV76" s="89">
        <v>5</v>
      </c>
      <c r="FW76" s="89">
        <v>4</v>
      </c>
      <c r="FX76" s="89">
        <v>3</v>
      </c>
      <c r="FY76" s="89">
        <v>3</v>
      </c>
      <c r="FZ76" s="89">
        <v>4</v>
      </c>
      <c r="GA76" s="89">
        <v>4</v>
      </c>
      <c r="GB76" s="89">
        <v>5</v>
      </c>
      <c r="GC76" s="89">
        <v>5</v>
      </c>
      <c r="GD76" s="89">
        <v>4</v>
      </c>
      <c r="GE76" s="89">
        <v>0</v>
      </c>
    </row>
    <row r="77" spans="34:187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71</v>
      </c>
      <c r="CK77" s="75">
        <v>73</v>
      </c>
      <c r="CL77" s="75">
        <v>51</v>
      </c>
      <c r="CM77" s="75">
        <v>62</v>
      </c>
      <c r="CN77" s="75">
        <v>44</v>
      </c>
      <c r="CO77" s="75">
        <v>61</v>
      </c>
      <c r="CP77" s="75">
        <v>55</v>
      </c>
      <c r="CQ77" s="75">
        <v>54</v>
      </c>
      <c r="CR77" s="75">
        <v>57</v>
      </c>
      <c r="CS77" s="75">
        <v>77</v>
      </c>
      <c r="CT77" s="75">
        <v>57</v>
      </c>
      <c r="CU77" s="75">
        <v>94</v>
      </c>
      <c r="CV77" s="75">
        <v>101</v>
      </c>
      <c r="CW77" s="75">
        <v>52</v>
      </c>
      <c r="CX77" s="75">
        <v>59</v>
      </c>
      <c r="CY77" s="75">
        <v>57</v>
      </c>
      <c r="CZ77" s="75">
        <v>71</v>
      </c>
      <c r="DA77" s="75">
        <v>59</v>
      </c>
      <c r="DB77" s="75">
        <v>58</v>
      </c>
      <c r="DC77" s="75">
        <v>57</v>
      </c>
      <c r="DD77" s="75">
        <v>62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78</v>
      </c>
      <c r="DN77" s="89">
        <v>17</v>
      </c>
      <c r="DO77" s="89">
        <v>17</v>
      </c>
      <c r="DP77" s="89">
        <v>17</v>
      </c>
      <c r="DQ77" s="89">
        <v>16</v>
      </c>
      <c r="DR77" s="89">
        <v>17</v>
      </c>
      <c r="DS77" s="89">
        <v>21</v>
      </c>
      <c r="DT77" s="89">
        <v>19</v>
      </c>
      <c r="DU77" s="89">
        <v>17</v>
      </c>
      <c r="DV77" s="89">
        <v>18</v>
      </c>
      <c r="DW77" s="89">
        <v>24</v>
      </c>
      <c r="DX77" s="89">
        <v>19</v>
      </c>
      <c r="DY77" s="89">
        <v>25</v>
      </c>
      <c r="DZ77" s="89">
        <v>25</v>
      </c>
      <c r="EA77" s="89">
        <v>19</v>
      </c>
      <c r="EB77" s="89">
        <v>20</v>
      </c>
      <c r="EC77" s="89">
        <v>21</v>
      </c>
      <c r="ED77" s="89">
        <v>24</v>
      </c>
      <c r="EE77" s="89">
        <v>19</v>
      </c>
      <c r="EF77" s="89">
        <v>20</v>
      </c>
      <c r="EG77" s="89">
        <v>23</v>
      </c>
      <c r="EH77" s="89">
        <v>16</v>
      </c>
      <c r="EI77" s="89">
        <v>17</v>
      </c>
      <c r="EJ77" s="89">
        <v>17</v>
      </c>
      <c r="EK77" s="89">
        <v>16</v>
      </c>
      <c r="EL77" s="89">
        <v>14</v>
      </c>
      <c r="EM77" s="89">
        <v>13</v>
      </c>
      <c r="EN77" s="89">
        <v>19</v>
      </c>
      <c r="EO77" s="89">
        <v>18</v>
      </c>
      <c r="EP77" s="89">
        <v>18</v>
      </c>
      <c r="EQ77" s="89">
        <v>17</v>
      </c>
      <c r="ER77" s="89">
        <v>26</v>
      </c>
      <c r="ES77" s="89">
        <v>19</v>
      </c>
      <c r="ET77" s="89">
        <v>22</v>
      </c>
      <c r="EU77" s="89">
        <v>25</v>
      </c>
      <c r="EV77" s="89">
        <v>16</v>
      </c>
      <c r="EW77" s="89">
        <v>19</v>
      </c>
      <c r="EX77" s="89">
        <v>18</v>
      </c>
      <c r="EY77" s="89">
        <v>24</v>
      </c>
      <c r="EZ77" s="89">
        <v>19</v>
      </c>
      <c r="FA77" s="89">
        <v>19</v>
      </c>
      <c r="FB77" s="89">
        <v>16</v>
      </c>
      <c r="FC77" s="89">
        <v>16</v>
      </c>
      <c r="FD77" s="89">
        <v>15</v>
      </c>
      <c r="FE77" s="89">
        <v>20</v>
      </c>
      <c r="FF77" s="89">
        <v>18</v>
      </c>
      <c r="FG77" s="89">
        <v>17</v>
      </c>
      <c r="FH77" s="89">
        <v>14</v>
      </c>
      <c r="FI77" s="89">
        <v>21</v>
      </c>
      <c r="FJ77" s="89">
        <v>18</v>
      </c>
      <c r="FK77" s="89">
        <v>19</v>
      </c>
      <c r="FL77" s="89">
        <v>23</v>
      </c>
      <c r="FM77" s="89">
        <v>26</v>
      </c>
      <c r="FN77" s="89">
        <v>17</v>
      </c>
      <c r="FO77" s="89">
        <v>20</v>
      </c>
      <c r="FP77" s="89">
        <v>18</v>
      </c>
      <c r="FQ77" s="89">
        <v>23</v>
      </c>
      <c r="FR77" s="89">
        <v>21</v>
      </c>
      <c r="FS77" s="89">
        <v>19</v>
      </c>
      <c r="FT77" s="89">
        <v>18</v>
      </c>
      <c r="FU77" s="89">
        <v>12</v>
      </c>
      <c r="FV77" s="89">
        <v>22</v>
      </c>
      <c r="FW77" s="89">
        <v>19</v>
      </c>
      <c r="FX77" s="89">
        <v>15</v>
      </c>
      <c r="FY77" s="89">
        <v>19</v>
      </c>
      <c r="FZ77" s="89">
        <v>22</v>
      </c>
      <c r="GA77" s="89">
        <v>27</v>
      </c>
      <c r="GB77" s="89">
        <v>24</v>
      </c>
      <c r="GC77" s="89">
        <v>25</v>
      </c>
      <c r="GD77" s="89">
        <v>18</v>
      </c>
      <c r="GE77" s="89">
        <v>0</v>
      </c>
    </row>
    <row r="78" spans="34:187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20</v>
      </c>
      <c r="CK78" s="75">
        <v>20</v>
      </c>
      <c r="CL78" s="75">
        <v>15</v>
      </c>
      <c r="CM78" s="75">
        <v>20</v>
      </c>
      <c r="CN78" s="75">
        <v>15</v>
      </c>
      <c r="CO78" s="75">
        <v>15</v>
      </c>
      <c r="CP78" s="75">
        <v>15</v>
      </c>
      <c r="CQ78" s="75">
        <v>15</v>
      </c>
      <c r="CR78" s="75">
        <v>15</v>
      </c>
      <c r="CS78" s="75">
        <v>15</v>
      </c>
      <c r="CT78" s="75">
        <v>15</v>
      </c>
      <c r="CU78" s="75">
        <v>20</v>
      </c>
      <c r="CV78" s="75">
        <v>20</v>
      </c>
      <c r="CW78" s="75">
        <v>15</v>
      </c>
      <c r="CX78" s="75">
        <v>15</v>
      </c>
      <c r="CY78" s="75">
        <v>15</v>
      </c>
      <c r="CZ78" s="75">
        <v>15</v>
      </c>
      <c r="DA78" s="75">
        <v>15</v>
      </c>
      <c r="DB78" s="75">
        <v>15</v>
      </c>
      <c r="DC78" s="75">
        <v>15</v>
      </c>
      <c r="DD78" s="75">
        <v>20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79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5</v>
      </c>
      <c r="FZ78" s="89">
        <v>5</v>
      </c>
      <c r="GA78" s="89">
        <v>5</v>
      </c>
      <c r="GB78" s="89">
        <v>5</v>
      </c>
      <c r="GC78" s="89">
        <v>5</v>
      </c>
      <c r="GD78" s="89">
        <v>5</v>
      </c>
      <c r="GE78" s="89">
        <v>0</v>
      </c>
    </row>
    <row r="79" spans="34:187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3.55</v>
      </c>
      <c r="CK79" s="75">
        <v>3.65</v>
      </c>
      <c r="CL79" s="75">
        <v>3.4</v>
      </c>
      <c r="CM79" s="75">
        <v>3.1</v>
      </c>
      <c r="CN79" s="75">
        <v>2.9333333333333331</v>
      </c>
      <c r="CO79" s="75">
        <v>4.0666666666666664</v>
      </c>
      <c r="CP79" s="75">
        <v>3.6666666666666665</v>
      </c>
      <c r="CQ79" s="75">
        <v>3.6</v>
      </c>
      <c r="CR79" s="75">
        <v>3.8</v>
      </c>
      <c r="CS79" s="75">
        <v>5.1333333333333337</v>
      </c>
      <c r="CT79" s="75">
        <v>3.8</v>
      </c>
      <c r="CU79" s="75">
        <v>4.7</v>
      </c>
      <c r="CV79" s="75">
        <v>5.05</v>
      </c>
      <c r="CW79" s="75">
        <v>3.4666666666666668</v>
      </c>
      <c r="CX79" s="75">
        <v>3.9333333333333331</v>
      </c>
      <c r="CY79" s="75">
        <v>3.8</v>
      </c>
      <c r="CZ79" s="75">
        <v>4.7333333333333334</v>
      </c>
      <c r="DA79" s="75">
        <v>3.9333333333333331</v>
      </c>
      <c r="DB79" s="75">
        <v>3.8666666666666667</v>
      </c>
      <c r="DC79" s="75">
        <v>3.8</v>
      </c>
      <c r="DD79" s="75">
        <v>3.1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80</v>
      </c>
      <c r="DN79" s="89">
        <v>3.4</v>
      </c>
      <c r="DO79" s="89">
        <v>3.4</v>
      </c>
      <c r="DP79" s="89">
        <v>3.4</v>
      </c>
      <c r="DQ79" s="89">
        <v>3.2</v>
      </c>
      <c r="DR79" s="89">
        <v>3.4</v>
      </c>
      <c r="DS79" s="89">
        <v>4.2</v>
      </c>
      <c r="DT79" s="89">
        <v>3.8</v>
      </c>
      <c r="DU79" s="89">
        <v>3.4</v>
      </c>
      <c r="DV79" s="89">
        <v>3.6</v>
      </c>
      <c r="DW79" s="89">
        <v>4.8</v>
      </c>
      <c r="DX79" s="89">
        <v>3.8</v>
      </c>
      <c r="DY79" s="89">
        <v>5</v>
      </c>
      <c r="DZ79" s="89">
        <v>5</v>
      </c>
      <c r="EA79" s="89">
        <v>3.8</v>
      </c>
      <c r="EB79" s="89">
        <v>4</v>
      </c>
      <c r="EC79" s="89">
        <v>4.2</v>
      </c>
      <c r="ED79" s="89">
        <v>4.8</v>
      </c>
      <c r="EE79" s="89">
        <v>3.8</v>
      </c>
      <c r="EF79" s="89">
        <v>4</v>
      </c>
      <c r="EG79" s="89">
        <v>4.5999999999999996</v>
      </c>
      <c r="EH79" s="89">
        <v>3.2</v>
      </c>
      <c r="EI79" s="89">
        <v>3.4</v>
      </c>
      <c r="EJ79" s="89">
        <v>3.4</v>
      </c>
      <c r="EK79" s="89">
        <v>3.2</v>
      </c>
      <c r="EL79" s="89">
        <v>2.8</v>
      </c>
      <c r="EM79" s="89">
        <v>2.6</v>
      </c>
      <c r="EN79" s="89">
        <v>3.8</v>
      </c>
      <c r="EO79" s="89">
        <v>3.6</v>
      </c>
      <c r="EP79" s="89">
        <v>3.6</v>
      </c>
      <c r="EQ79" s="89">
        <v>3.4</v>
      </c>
      <c r="ER79" s="89">
        <v>5.2</v>
      </c>
      <c r="ES79" s="89">
        <v>3.8</v>
      </c>
      <c r="ET79" s="89">
        <v>4.4000000000000004</v>
      </c>
      <c r="EU79" s="89">
        <v>5</v>
      </c>
      <c r="EV79" s="89">
        <v>3.2</v>
      </c>
      <c r="EW79" s="89">
        <v>3.8</v>
      </c>
      <c r="EX79" s="89">
        <v>3.6</v>
      </c>
      <c r="EY79" s="89">
        <v>4.8</v>
      </c>
      <c r="EZ79" s="89">
        <v>3.8</v>
      </c>
      <c r="FA79" s="89">
        <v>3.8</v>
      </c>
      <c r="FB79" s="89">
        <v>3.2</v>
      </c>
      <c r="FC79" s="89">
        <v>3.2</v>
      </c>
      <c r="FD79" s="89">
        <v>3</v>
      </c>
      <c r="FE79" s="89">
        <v>4</v>
      </c>
      <c r="FF79" s="89">
        <v>3.6</v>
      </c>
      <c r="FG79" s="89">
        <v>3.4</v>
      </c>
      <c r="FH79" s="89">
        <v>2.8</v>
      </c>
      <c r="FI79" s="89">
        <v>4.2</v>
      </c>
      <c r="FJ79" s="89">
        <v>3.6</v>
      </c>
      <c r="FK79" s="89">
        <v>3.8</v>
      </c>
      <c r="FL79" s="89">
        <v>4.5999999999999996</v>
      </c>
      <c r="FM79" s="89">
        <v>5.2</v>
      </c>
      <c r="FN79" s="89">
        <v>3.4</v>
      </c>
      <c r="FO79" s="89">
        <v>4</v>
      </c>
      <c r="FP79" s="89">
        <v>3.6</v>
      </c>
      <c r="FQ79" s="89">
        <v>4.5999999999999996</v>
      </c>
      <c r="FR79" s="89">
        <v>4.2</v>
      </c>
      <c r="FS79" s="89">
        <v>3.8</v>
      </c>
      <c r="FT79" s="89">
        <v>3.6</v>
      </c>
      <c r="FU79" s="89">
        <v>2.4</v>
      </c>
      <c r="FV79" s="89">
        <v>4.4000000000000004</v>
      </c>
      <c r="FW79" s="89">
        <v>3.8</v>
      </c>
      <c r="FX79" s="89">
        <v>3</v>
      </c>
      <c r="FY79" s="89">
        <v>3.8</v>
      </c>
      <c r="FZ79" s="89">
        <v>4.4000000000000004</v>
      </c>
      <c r="GA79" s="89">
        <v>5.4</v>
      </c>
      <c r="GB79" s="89">
        <v>4.8</v>
      </c>
      <c r="GC79" s="89">
        <v>5</v>
      </c>
      <c r="GD79" s="89">
        <v>3.6</v>
      </c>
      <c r="GE79" s="89">
        <v>0</v>
      </c>
    </row>
    <row r="80" spans="34:187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109</v>
      </c>
      <c r="CK80" s="75">
        <v>114</v>
      </c>
      <c r="CL80" s="75">
        <v>82</v>
      </c>
      <c r="CM80" s="75">
        <v>98</v>
      </c>
      <c r="CN80" s="75">
        <v>77</v>
      </c>
      <c r="CO80" s="75">
        <v>101</v>
      </c>
      <c r="CP80" s="75">
        <v>96</v>
      </c>
      <c r="CQ80" s="75">
        <v>77</v>
      </c>
      <c r="CR80" s="75">
        <v>86</v>
      </c>
      <c r="CS80" s="75">
        <v>114</v>
      </c>
      <c r="CT80" s="75">
        <v>96</v>
      </c>
      <c r="CU80" s="75">
        <v>145</v>
      </c>
      <c r="CV80" s="75">
        <v>158</v>
      </c>
      <c r="CW80" s="75">
        <v>96</v>
      </c>
      <c r="CX80" s="75">
        <v>99</v>
      </c>
      <c r="CY80" s="75">
        <v>99</v>
      </c>
      <c r="CZ80" s="75">
        <v>124</v>
      </c>
      <c r="DA80" s="75">
        <v>103</v>
      </c>
      <c r="DB80" s="75">
        <v>102</v>
      </c>
      <c r="DC80" s="75">
        <v>96</v>
      </c>
      <c r="DD80" s="75">
        <v>99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151</v>
      </c>
      <c r="DN80" s="89">
        <v>30</v>
      </c>
      <c r="DO80" s="89">
        <v>30</v>
      </c>
      <c r="DP80" s="89">
        <v>27</v>
      </c>
      <c r="DQ80" s="89">
        <v>29</v>
      </c>
      <c r="DR80" s="89">
        <v>27</v>
      </c>
      <c r="DS80" s="89">
        <v>33</v>
      </c>
      <c r="DT80" s="89">
        <v>32</v>
      </c>
      <c r="DU80" s="89">
        <v>28</v>
      </c>
      <c r="DV80" s="89">
        <v>32</v>
      </c>
      <c r="DW80" s="89">
        <v>42</v>
      </c>
      <c r="DX80" s="89">
        <v>33</v>
      </c>
      <c r="DY80" s="89">
        <v>42</v>
      </c>
      <c r="DZ80" s="89">
        <v>45</v>
      </c>
      <c r="EA80" s="89">
        <v>32</v>
      </c>
      <c r="EB80" s="89">
        <v>33</v>
      </c>
      <c r="EC80" s="89">
        <v>35</v>
      </c>
      <c r="ED80" s="89">
        <v>42</v>
      </c>
      <c r="EE80" s="89">
        <v>33</v>
      </c>
      <c r="EF80" s="89">
        <v>37</v>
      </c>
      <c r="EG80" s="89">
        <v>36</v>
      </c>
      <c r="EH80" s="89">
        <v>29</v>
      </c>
      <c r="EI80" s="89">
        <v>29</v>
      </c>
      <c r="EJ80" s="89">
        <v>32</v>
      </c>
      <c r="EK80" s="89">
        <v>27</v>
      </c>
      <c r="EL80" s="89">
        <v>25</v>
      </c>
      <c r="EM80" s="89">
        <v>27</v>
      </c>
      <c r="EN80" s="89">
        <v>35</v>
      </c>
      <c r="EO80" s="89">
        <v>32</v>
      </c>
      <c r="EP80" s="89">
        <v>30</v>
      </c>
      <c r="EQ80" s="89">
        <v>32</v>
      </c>
      <c r="ER80" s="89">
        <v>45</v>
      </c>
      <c r="ES80" s="89">
        <v>32</v>
      </c>
      <c r="ET80" s="89">
        <v>41</v>
      </c>
      <c r="EU80" s="89">
        <v>45</v>
      </c>
      <c r="EV80" s="89">
        <v>30</v>
      </c>
      <c r="EW80" s="89">
        <v>33</v>
      </c>
      <c r="EX80" s="89">
        <v>33</v>
      </c>
      <c r="EY80" s="89">
        <v>42</v>
      </c>
      <c r="EZ80" s="89">
        <v>35</v>
      </c>
      <c r="FA80" s="89">
        <v>32</v>
      </c>
      <c r="FB80" s="89">
        <v>28</v>
      </c>
      <c r="FC80" s="89">
        <v>30</v>
      </c>
      <c r="FD80" s="89">
        <v>28</v>
      </c>
      <c r="FE80" s="89">
        <v>33</v>
      </c>
      <c r="FF80" s="89">
        <v>28</v>
      </c>
      <c r="FG80" s="89">
        <v>29</v>
      </c>
      <c r="FH80" s="89">
        <v>23</v>
      </c>
      <c r="FI80" s="89">
        <v>33</v>
      </c>
      <c r="FJ80" s="89">
        <v>32</v>
      </c>
      <c r="FK80" s="89">
        <v>31</v>
      </c>
      <c r="FL80" s="89">
        <v>38</v>
      </c>
      <c r="FM80" s="89">
        <v>43</v>
      </c>
      <c r="FN80" s="89">
        <v>34</v>
      </c>
      <c r="FO80" s="89">
        <v>33</v>
      </c>
      <c r="FP80" s="89">
        <v>31</v>
      </c>
      <c r="FQ80" s="89">
        <v>40</v>
      </c>
      <c r="FR80" s="89">
        <v>35</v>
      </c>
      <c r="FS80" s="89">
        <v>33</v>
      </c>
      <c r="FT80" s="89">
        <v>32</v>
      </c>
      <c r="FU80" s="89">
        <v>22</v>
      </c>
      <c r="FV80" s="89">
        <v>22</v>
      </c>
      <c r="FW80" s="89">
        <v>19</v>
      </c>
      <c r="FX80" s="89">
        <v>15</v>
      </c>
      <c r="FY80" s="89">
        <v>19</v>
      </c>
      <c r="FZ80" s="89">
        <v>22</v>
      </c>
      <c r="GA80" s="89">
        <v>27</v>
      </c>
      <c r="GB80" s="89">
        <v>24</v>
      </c>
      <c r="GC80" s="89">
        <v>25</v>
      </c>
      <c r="GD80" s="89">
        <v>18</v>
      </c>
      <c r="GE80" s="89">
        <v>0</v>
      </c>
    </row>
    <row r="81" spans="1:187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29</v>
      </c>
      <c r="CK81" s="75">
        <v>29</v>
      </c>
      <c r="CL81" s="75">
        <v>24</v>
      </c>
      <c r="CM81" s="75">
        <v>29</v>
      </c>
      <c r="CN81" s="75">
        <v>24</v>
      </c>
      <c r="CO81" s="75">
        <v>24</v>
      </c>
      <c r="CP81" s="75">
        <v>24</v>
      </c>
      <c r="CQ81" s="75">
        <v>21</v>
      </c>
      <c r="CR81" s="75">
        <v>21</v>
      </c>
      <c r="CS81" s="75">
        <v>21</v>
      </c>
      <c r="CT81" s="75">
        <v>24</v>
      </c>
      <c r="CU81" s="75">
        <v>29</v>
      </c>
      <c r="CV81" s="75">
        <v>29</v>
      </c>
      <c r="CW81" s="75">
        <v>24</v>
      </c>
      <c r="CX81" s="75">
        <v>24</v>
      </c>
      <c r="CY81" s="75">
        <v>24</v>
      </c>
      <c r="CZ81" s="75">
        <v>24</v>
      </c>
      <c r="DA81" s="75">
        <v>24</v>
      </c>
      <c r="DB81" s="75">
        <v>24</v>
      </c>
      <c r="DC81" s="75">
        <v>24</v>
      </c>
      <c r="DD81" s="75">
        <v>29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152</v>
      </c>
      <c r="DN81" s="89">
        <v>8</v>
      </c>
      <c r="DO81" s="89">
        <v>8</v>
      </c>
      <c r="DP81" s="89">
        <v>8</v>
      </c>
      <c r="DQ81" s="89">
        <v>8</v>
      </c>
      <c r="DR81" s="89">
        <v>8</v>
      </c>
      <c r="DS81" s="89">
        <v>8</v>
      </c>
      <c r="DT81" s="89">
        <v>8</v>
      </c>
      <c r="DU81" s="89">
        <v>8</v>
      </c>
      <c r="DV81" s="89">
        <v>8</v>
      </c>
      <c r="DW81" s="89">
        <v>8</v>
      </c>
      <c r="DX81" s="89">
        <v>8</v>
      </c>
      <c r="DY81" s="89">
        <v>8</v>
      </c>
      <c r="DZ81" s="89">
        <v>8</v>
      </c>
      <c r="EA81" s="89">
        <v>8</v>
      </c>
      <c r="EB81" s="89">
        <v>8</v>
      </c>
      <c r="EC81" s="89">
        <v>8</v>
      </c>
      <c r="ED81" s="89">
        <v>8</v>
      </c>
      <c r="EE81" s="89">
        <v>8</v>
      </c>
      <c r="EF81" s="89">
        <v>8</v>
      </c>
      <c r="EG81" s="89">
        <v>8</v>
      </c>
      <c r="EH81" s="89">
        <v>8</v>
      </c>
      <c r="EI81" s="89">
        <v>8</v>
      </c>
      <c r="EJ81" s="89">
        <v>8</v>
      </c>
      <c r="EK81" s="89">
        <v>8</v>
      </c>
      <c r="EL81" s="89">
        <v>8</v>
      </c>
      <c r="EM81" s="89">
        <v>8</v>
      </c>
      <c r="EN81" s="89">
        <v>8</v>
      </c>
      <c r="EO81" s="89">
        <v>8</v>
      </c>
      <c r="EP81" s="89">
        <v>8</v>
      </c>
      <c r="EQ81" s="89">
        <v>8</v>
      </c>
      <c r="ER81" s="89">
        <v>8</v>
      </c>
      <c r="ES81" s="89">
        <v>8</v>
      </c>
      <c r="ET81" s="89">
        <v>8</v>
      </c>
      <c r="EU81" s="89">
        <v>8</v>
      </c>
      <c r="EV81" s="89">
        <v>8</v>
      </c>
      <c r="EW81" s="89">
        <v>8</v>
      </c>
      <c r="EX81" s="89">
        <v>8</v>
      </c>
      <c r="EY81" s="89">
        <v>8</v>
      </c>
      <c r="EZ81" s="89">
        <v>8</v>
      </c>
      <c r="FA81" s="89">
        <v>8</v>
      </c>
      <c r="FB81" s="89">
        <v>8</v>
      </c>
      <c r="FC81" s="89">
        <v>8</v>
      </c>
      <c r="FD81" s="89">
        <v>8</v>
      </c>
      <c r="FE81" s="89">
        <v>8</v>
      </c>
      <c r="FF81" s="89">
        <v>8</v>
      </c>
      <c r="FG81" s="89">
        <v>8</v>
      </c>
      <c r="FH81" s="89">
        <v>8</v>
      </c>
      <c r="FI81" s="89">
        <v>8</v>
      </c>
      <c r="FJ81" s="89">
        <v>8</v>
      </c>
      <c r="FK81" s="89">
        <v>8</v>
      </c>
      <c r="FL81" s="89">
        <v>8</v>
      </c>
      <c r="FM81" s="89">
        <v>8</v>
      </c>
      <c r="FN81" s="89">
        <v>8</v>
      </c>
      <c r="FO81" s="89">
        <v>8</v>
      </c>
      <c r="FP81" s="89">
        <v>8</v>
      </c>
      <c r="FQ81" s="89">
        <v>8</v>
      </c>
      <c r="FR81" s="89">
        <v>8</v>
      </c>
      <c r="FS81" s="89">
        <v>8</v>
      </c>
      <c r="FT81" s="89">
        <v>8</v>
      </c>
      <c r="FU81" s="89">
        <v>8</v>
      </c>
      <c r="FV81" s="89">
        <v>5</v>
      </c>
      <c r="FW81" s="89">
        <v>5</v>
      </c>
      <c r="FX81" s="89">
        <v>5</v>
      </c>
      <c r="FY81" s="89">
        <v>5</v>
      </c>
      <c r="FZ81" s="89">
        <v>5</v>
      </c>
      <c r="GA81" s="89">
        <v>5</v>
      </c>
      <c r="GB81" s="89">
        <v>5</v>
      </c>
      <c r="GC81" s="89">
        <v>5</v>
      </c>
      <c r="GD81" s="89">
        <v>5</v>
      </c>
      <c r="GE81" s="89">
        <v>0</v>
      </c>
    </row>
    <row r="82" spans="1:187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3.7586206896551726</v>
      </c>
      <c r="CK82" s="75">
        <v>3.9310344827586206</v>
      </c>
      <c r="CL82" s="75">
        <v>3.4166666666666665</v>
      </c>
      <c r="CM82" s="75">
        <v>3.3793103448275863</v>
      </c>
      <c r="CN82" s="75">
        <v>3.2083333333333335</v>
      </c>
      <c r="CO82" s="75">
        <v>4.208333333333333</v>
      </c>
      <c r="CP82" s="75">
        <v>4</v>
      </c>
      <c r="CQ82" s="75">
        <v>3.6666666666666665</v>
      </c>
      <c r="CR82" s="75">
        <v>4.0952380952380949</v>
      </c>
      <c r="CS82" s="75">
        <v>5.4285714285714288</v>
      </c>
      <c r="CT82" s="75">
        <v>4</v>
      </c>
      <c r="CU82" s="75">
        <v>5</v>
      </c>
      <c r="CV82" s="75">
        <v>5.4482758620689653</v>
      </c>
      <c r="CW82" s="75">
        <v>4</v>
      </c>
      <c r="CX82" s="75">
        <v>4.125</v>
      </c>
      <c r="CY82" s="75">
        <v>4.125</v>
      </c>
      <c r="CZ82" s="75">
        <v>5.166666666666667</v>
      </c>
      <c r="DA82" s="75">
        <v>4.291666666666667</v>
      </c>
      <c r="DB82" s="75">
        <v>4.25</v>
      </c>
      <c r="DC82" s="75">
        <v>4</v>
      </c>
      <c r="DD82" s="75">
        <v>3.4137931034482758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153</v>
      </c>
      <c r="DN82" s="89">
        <v>3.75</v>
      </c>
      <c r="DO82" s="89">
        <v>3.75</v>
      </c>
      <c r="DP82" s="89">
        <v>3.375</v>
      </c>
      <c r="DQ82" s="89">
        <v>3.625</v>
      </c>
      <c r="DR82" s="89">
        <v>3.375</v>
      </c>
      <c r="DS82" s="89">
        <v>4.125</v>
      </c>
      <c r="DT82" s="89">
        <v>4</v>
      </c>
      <c r="DU82" s="89">
        <v>3.5</v>
      </c>
      <c r="DV82" s="89">
        <v>4</v>
      </c>
      <c r="DW82" s="89">
        <v>5.25</v>
      </c>
      <c r="DX82" s="89">
        <v>4.125</v>
      </c>
      <c r="DY82" s="89">
        <v>5.25</v>
      </c>
      <c r="DZ82" s="89">
        <v>5.625</v>
      </c>
      <c r="EA82" s="89">
        <v>4</v>
      </c>
      <c r="EB82" s="89">
        <v>4.125</v>
      </c>
      <c r="EC82" s="89">
        <v>4.375</v>
      </c>
      <c r="ED82" s="89">
        <v>5.25</v>
      </c>
      <c r="EE82" s="89">
        <v>4.125</v>
      </c>
      <c r="EF82" s="89">
        <v>4.625</v>
      </c>
      <c r="EG82" s="89">
        <v>4.5</v>
      </c>
      <c r="EH82" s="89">
        <v>3.625</v>
      </c>
      <c r="EI82" s="89">
        <v>3.625</v>
      </c>
      <c r="EJ82" s="89">
        <v>4</v>
      </c>
      <c r="EK82" s="89">
        <v>3.375</v>
      </c>
      <c r="EL82" s="89">
        <v>3.125</v>
      </c>
      <c r="EM82" s="89">
        <v>3.375</v>
      </c>
      <c r="EN82" s="89">
        <v>4.375</v>
      </c>
      <c r="EO82" s="89">
        <v>4</v>
      </c>
      <c r="EP82" s="89">
        <v>3.75</v>
      </c>
      <c r="EQ82" s="89">
        <v>4</v>
      </c>
      <c r="ER82" s="89">
        <v>5.625</v>
      </c>
      <c r="ES82" s="89">
        <v>4</v>
      </c>
      <c r="ET82" s="89">
        <v>5.125</v>
      </c>
      <c r="EU82" s="89">
        <v>5.625</v>
      </c>
      <c r="EV82" s="89">
        <v>3.75</v>
      </c>
      <c r="EW82" s="89">
        <v>4.125</v>
      </c>
      <c r="EX82" s="89">
        <v>4.125</v>
      </c>
      <c r="EY82" s="89">
        <v>5.25</v>
      </c>
      <c r="EZ82" s="89">
        <v>4.375</v>
      </c>
      <c r="FA82" s="89">
        <v>4</v>
      </c>
      <c r="FB82" s="89">
        <v>3.5</v>
      </c>
      <c r="FC82" s="89">
        <v>3.75</v>
      </c>
      <c r="FD82" s="89">
        <v>3.5</v>
      </c>
      <c r="FE82" s="89">
        <v>4.125</v>
      </c>
      <c r="FF82" s="89">
        <v>3.5</v>
      </c>
      <c r="FG82" s="89">
        <v>3.625</v>
      </c>
      <c r="FH82" s="89">
        <v>2.875</v>
      </c>
      <c r="FI82" s="89">
        <v>4.125</v>
      </c>
      <c r="FJ82" s="89">
        <v>4</v>
      </c>
      <c r="FK82" s="89">
        <v>3.875</v>
      </c>
      <c r="FL82" s="89">
        <v>4.75</v>
      </c>
      <c r="FM82" s="89">
        <v>5.375</v>
      </c>
      <c r="FN82" s="89">
        <v>4.25</v>
      </c>
      <c r="FO82" s="89">
        <v>4.125</v>
      </c>
      <c r="FP82" s="89">
        <v>3.875</v>
      </c>
      <c r="FQ82" s="89">
        <v>5</v>
      </c>
      <c r="FR82" s="89">
        <v>4.375</v>
      </c>
      <c r="FS82" s="89">
        <v>4.125</v>
      </c>
      <c r="FT82" s="89">
        <v>4</v>
      </c>
      <c r="FU82" s="89">
        <v>2.75</v>
      </c>
      <c r="FV82" s="89">
        <v>4.4000000000000004</v>
      </c>
      <c r="FW82" s="89">
        <v>3.8</v>
      </c>
      <c r="FX82" s="89">
        <v>3</v>
      </c>
      <c r="FY82" s="89">
        <v>3.8</v>
      </c>
      <c r="FZ82" s="89">
        <v>4.4000000000000004</v>
      </c>
      <c r="GA82" s="89">
        <v>5.4</v>
      </c>
      <c r="GB82" s="89">
        <v>4.8</v>
      </c>
      <c r="GC82" s="89">
        <v>5</v>
      </c>
      <c r="GD82" s="89">
        <v>3.6</v>
      </c>
      <c r="GE82" s="89">
        <v>0</v>
      </c>
    </row>
    <row r="83" spans="1:187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109</v>
      </c>
      <c r="CK83" s="75">
        <v>114</v>
      </c>
      <c r="CL83" s="75">
        <v>82</v>
      </c>
      <c r="CM83" s="75">
        <v>98</v>
      </c>
      <c r="CN83" s="75">
        <v>77</v>
      </c>
      <c r="CO83" s="75">
        <v>101</v>
      </c>
      <c r="CP83" s="75">
        <v>96</v>
      </c>
      <c r="CQ83" s="75">
        <v>77</v>
      </c>
      <c r="CR83" s="75">
        <v>86</v>
      </c>
      <c r="CS83" s="75">
        <v>114</v>
      </c>
      <c r="CT83" s="75">
        <v>96</v>
      </c>
      <c r="CU83" s="75">
        <v>145</v>
      </c>
      <c r="CV83" s="75">
        <v>158</v>
      </c>
      <c r="CW83" s="75">
        <v>96</v>
      </c>
      <c r="CX83" s="75">
        <v>99</v>
      </c>
      <c r="CY83" s="75">
        <v>99</v>
      </c>
      <c r="CZ83" s="75">
        <v>124</v>
      </c>
      <c r="DA83" s="75">
        <v>103</v>
      </c>
      <c r="DB83" s="75">
        <v>102</v>
      </c>
      <c r="DC83" s="75">
        <v>96</v>
      </c>
      <c r="DD83" s="75">
        <v>99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154</v>
      </c>
      <c r="DN83" s="89">
        <v>30</v>
      </c>
      <c r="DO83" s="89">
        <v>30</v>
      </c>
      <c r="DP83" s="89">
        <v>27</v>
      </c>
      <c r="DQ83" s="89">
        <v>29</v>
      </c>
      <c r="DR83" s="89">
        <v>27</v>
      </c>
      <c r="DS83" s="89">
        <v>33</v>
      </c>
      <c r="DT83" s="89">
        <v>32</v>
      </c>
      <c r="DU83" s="89">
        <v>28</v>
      </c>
      <c r="DV83" s="89">
        <v>32</v>
      </c>
      <c r="DW83" s="89">
        <v>42</v>
      </c>
      <c r="DX83" s="89">
        <v>33</v>
      </c>
      <c r="DY83" s="89">
        <v>42</v>
      </c>
      <c r="DZ83" s="89">
        <v>45</v>
      </c>
      <c r="EA83" s="89">
        <v>32</v>
      </c>
      <c r="EB83" s="89">
        <v>33</v>
      </c>
      <c r="EC83" s="89">
        <v>35</v>
      </c>
      <c r="ED83" s="89">
        <v>42</v>
      </c>
      <c r="EE83" s="89">
        <v>33</v>
      </c>
      <c r="EF83" s="89">
        <v>37</v>
      </c>
      <c r="EG83" s="89">
        <v>36</v>
      </c>
      <c r="EH83" s="89">
        <v>29</v>
      </c>
      <c r="EI83" s="89">
        <v>29</v>
      </c>
      <c r="EJ83" s="89">
        <v>32</v>
      </c>
      <c r="EK83" s="89">
        <v>27</v>
      </c>
      <c r="EL83" s="89">
        <v>25</v>
      </c>
      <c r="EM83" s="89">
        <v>27</v>
      </c>
      <c r="EN83" s="89">
        <v>35</v>
      </c>
      <c r="EO83" s="89">
        <v>32</v>
      </c>
      <c r="EP83" s="89">
        <v>30</v>
      </c>
      <c r="EQ83" s="89">
        <v>32</v>
      </c>
      <c r="ER83" s="89">
        <v>45</v>
      </c>
      <c r="ES83" s="89">
        <v>32</v>
      </c>
      <c r="ET83" s="89">
        <v>41</v>
      </c>
      <c r="EU83" s="89">
        <v>45</v>
      </c>
      <c r="EV83" s="89">
        <v>30</v>
      </c>
      <c r="EW83" s="89">
        <v>33</v>
      </c>
      <c r="EX83" s="89">
        <v>33</v>
      </c>
      <c r="EY83" s="89">
        <v>42</v>
      </c>
      <c r="EZ83" s="89">
        <v>35</v>
      </c>
      <c r="FA83" s="89">
        <v>32</v>
      </c>
      <c r="FB83" s="89">
        <v>28</v>
      </c>
      <c r="FC83" s="89">
        <v>30</v>
      </c>
      <c r="FD83" s="89">
        <v>28</v>
      </c>
      <c r="FE83" s="89">
        <v>33</v>
      </c>
      <c r="FF83" s="89">
        <v>28</v>
      </c>
      <c r="FG83" s="89">
        <v>29</v>
      </c>
      <c r="FH83" s="89">
        <v>23</v>
      </c>
      <c r="FI83" s="89">
        <v>33</v>
      </c>
      <c r="FJ83" s="89">
        <v>32</v>
      </c>
      <c r="FK83" s="89">
        <v>31</v>
      </c>
      <c r="FL83" s="89">
        <v>38</v>
      </c>
      <c r="FM83" s="89">
        <v>43</v>
      </c>
      <c r="FN83" s="89">
        <v>34</v>
      </c>
      <c r="FO83" s="89">
        <v>33</v>
      </c>
      <c r="FP83" s="89">
        <v>31</v>
      </c>
      <c r="FQ83" s="89">
        <v>40</v>
      </c>
      <c r="FR83" s="89">
        <v>35</v>
      </c>
      <c r="FS83" s="89">
        <v>33</v>
      </c>
      <c r="FT83" s="89">
        <v>32</v>
      </c>
      <c r="FU83" s="89">
        <v>22</v>
      </c>
      <c r="FV83" s="89">
        <v>22</v>
      </c>
      <c r="FW83" s="89">
        <v>19</v>
      </c>
      <c r="FX83" s="89">
        <v>15</v>
      </c>
      <c r="FY83" s="89">
        <v>19</v>
      </c>
      <c r="FZ83" s="89">
        <v>22</v>
      </c>
      <c r="GA83" s="89">
        <v>27</v>
      </c>
      <c r="GB83" s="89">
        <v>24</v>
      </c>
      <c r="GC83" s="89">
        <v>25</v>
      </c>
      <c r="GD83" s="89">
        <v>18</v>
      </c>
      <c r="GE83" s="89">
        <v>0</v>
      </c>
    </row>
    <row r="84" spans="1:187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29</v>
      </c>
      <c r="CK84" s="75">
        <v>29</v>
      </c>
      <c r="CL84" s="75">
        <v>24</v>
      </c>
      <c r="CM84" s="75">
        <v>29</v>
      </c>
      <c r="CN84" s="75">
        <v>24</v>
      </c>
      <c r="CO84" s="75">
        <v>24</v>
      </c>
      <c r="CP84" s="75">
        <v>24</v>
      </c>
      <c r="CQ84" s="75">
        <v>21</v>
      </c>
      <c r="CR84" s="75">
        <v>21</v>
      </c>
      <c r="CS84" s="75">
        <v>21</v>
      </c>
      <c r="CT84" s="75">
        <v>24</v>
      </c>
      <c r="CU84" s="75">
        <v>29</v>
      </c>
      <c r="CV84" s="75">
        <v>29</v>
      </c>
      <c r="CW84" s="75">
        <v>24</v>
      </c>
      <c r="CX84" s="75">
        <v>24</v>
      </c>
      <c r="CY84" s="75">
        <v>24</v>
      </c>
      <c r="CZ84" s="75">
        <v>24</v>
      </c>
      <c r="DA84" s="75">
        <v>24</v>
      </c>
      <c r="DB84" s="75">
        <v>24</v>
      </c>
      <c r="DC84" s="75">
        <v>24</v>
      </c>
      <c r="DD84" s="75">
        <v>29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155</v>
      </c>
      <c r="DN84" s="89">
        <v>8</v>
      </c>
      <c r="DO84" s="89">
        <v>8</v>
      </c>
      <c r="DP84" s="89">
        <v>8</v>
      </c>
      <c r="DQ84" s="89">
        <v>8</v>
      </c>
      <c r="DR84" s="89">
        <v>8</v>
      </c>
      <c r="DS84" s="89">
        <v>8</v>
      </c>
      <c r="DT84" s="89">
        <v>8</v>
      </c>
      <c r="DU84" s="89">
        <v>8</v>
      </c>
      <c r="DV84" s="89">
        <v>8</v>
      </c>
      <c r="DW84" s="89">
        <v>8</v>
      </c>
      <c r="DX84" s="89">
        <v>8</v>
      </c>
      <c r="DY84" s="89">
        <v>8</v>
      </c>
      <c r="DZ84" s="89">
        <v>8</v>
      </c>
      <c r="EA84" s="89">
        <v>8</v>
      </c>
      <c r="EB84" s="89">
        <v>8</v>
      </c>
      <c r="EC84" s="89">
        <v>8</v>
      </c>
      <c r="ED84" s="89">
        <v>8</v>
      </c>
      <c r="EE84" s="89">
        <v>8</v>
      </c>
      <c r="EF84" s="89">
        <v>8</v>
      </c>
      <c r="EG84" s="89">
        <v>8</v>
      </c>
      <c r="EH84" s="89">
        <v>8</v>
      </c>
      <c r="EI84" s="89">
        <v>8</v>
      </c>
      <c r="EJ84" s="89">
        <v>8</v>
      </c>
      <c r="EK84" s="89">
        <v>8</v>
      </c>
      <c r="EL84" s="89">
        <v>8</v>
      </c>
      <c r="EM84" s="89">
        <v>8</v>
      </c>
      <c r="EN84" s="89">
        <v>8</v>
      </c>
      <c r="EO84" s="89">
        <v>8</v>
      </c>
      <c r="EP84" s="89">
        <v>8</v>
      </c>
      <c r="EQ84" s="89">
        <v>8</v>
      </c>
      <c r="ER84" s="89">
        <v>8</v>
      </c>
      <c r="ES84" s="89">
        <v>8</v>
      </c>
      <c r="ET84" s="89">
        <v>8</v>
      </c>
      <c r="EU84" s="89">
        <v>8</v>
      </c>
      <c r="EV84" s="89">
        <v>8</v>
      </c>
      <c r="EW84" s="89">
        <v>8</v>
      </c>
      <c r="EX84" s="89">
        <v>8</v>
      </c>
      <c r="EY84" s="89">
        <v>8</v>
      </c>
      <c r="EZ84" s="89">
        <v>8</v>
      </c>
      <c r="FA84" s="89">
        <v>8</v>
      </c>
      <c r="FB84" s="89">
        <v>8</v>
      </c>
      <c r="FC84" s="89">
        <v>8</v>
      </c>
      <c r="FD84" s="89">
        <v>8</v>
      </c>
      <c r="FE84" s="89">
        <v>8</v>
      </c>
      <c r="FF84" s="89">
        <v>8</v>
      </c>
      <c r="FG84" s="89">
        <v>8</v>
      </c>
      <c r="FH84" s="89">
        <v>8</v>
      </c>
      <c r="FI84" s="89">
        <v>8</v>
      </c>
      <c r="FJ84" s="89">
        <v>8</v>
      </c>
      <c r="FK84" s="89">
        <v>8</v>
      </c>
      <c r="FL84" s="89">
        <v>8</v>
      </c>
      <c r="FM84" s="89">
        <v>8</v>
      </c>
      <c r="FN84" s="89">
        <v>8</v>
      </c>
      <c r="FO84" s="89">
        <v>8</v>
      </c>
      <c r="FP84" s="89">
        <v>8</v>
      </c>
      <c r="FQ84" s="89">
        <v>8</v>
      </c>
      <c r="FR84" s="89">
        <v>8</v>
      </c>
      <c r="FS84" s="89">
        <v>8</v>
      </c>
      <c r="FT84" s="89">
        <v>8</v>
      </c>
      <c r="FU84" s="89">
        <v>8</v>
      </c>
      <c r="FV84" s="89">
        <v>5</v>
      </c>
      <c r="FW84" s="89">
        <v>5</v>
      </c>
      <c r="FX84" s="89">
        <v>5</v>
      </c>
      <c r="FY84" s="89">
        <v>5</v>
      </c>
      <c r="FZ84" s="89">
        <v>5</v>
      </c>
      <c r="GA84" s="89">
        <v>5</v>
      </c>
      <c r="GB84" s="89">
        <v>5</v>
      </c>
      <c r="GC84" s="89">
        <v>5</v>
      </c>
      <c r="GD84" s="89">
        <v>5</v>
      </c>
      <c r="GE84" s="89">
        <v>0</v>
      </c>
    </row>
    <row r="85" spans="1:187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3.7586206896551726</v>
      </c>
      <c r="CK85" s="75">
        <v>3.9310344827586206</v>
      </c>
      <c r="CL85" s="75">
        <v>3.4166666666666665</v>
      </c>
      <c r="CM85" s="75">
        <v>3.3793103448275863</v>
      </c>
      <c r="CN85" s="75">
        <v>3.2083333333333335</v>
      </c>
      <c r="CO85" s="75">
        <v>4.208333333333333</v>
      </c>
      <c r="CP85" s="75">
        <v>4</v>
      </c>
      <c r="CQ85" s="75">
        <v>3.6666666666666665</v>
      </c>
      <c r="CR85" s="75">
        <v>4.0952380952380949</v>
      </c>
      <c r="CS85" s="75">
        <v>5.4285714285714288</v>
      </c>
      <c r="CT85" s="75">
        <v>4</v>
      </c>
      <c r="CU85" s="75">
        <v>5</v>
      </c>
      <c r="CV85" s="75">
        <v>5.4482758620689653</v>
      </c>
      <c r="CW85" s="75">
        <v>4</v>
      </c>
      <c r="CX85" s="75">
        <v>4.125</v>
      </c>
      <c r="CY85" s="75">
        <v>4.125</v>
      </c>
      <c r="CZ85" s="75">
        <v>5.166666666666667</v>
      </c>
      <c r="DA85" s="75">
        <v>4.291666666666667</v>
      </c>
      <c r="DB85" s="75">
        <v>4.25</v>
      </c>
      <c r="DC85" s="75">
        <v>4</v>
      </c>
      <c r="DD85" s="75">
        <v>3.4137931034482758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156</v>
      </c>
      <c r="DN85" s="89">
        <v>3.75</v>
      </c>
      <c r="DO85" s="89">
        <v>3.75</v>
      </c>
      <c r="DP85" s="89">
        <v>3.375</v>
      </c>
      <c r="DQ85" s="89">
        <v>3.625</v>
      </c>
      <c r="DR85" s="89">
        <v>3.375</v>
      </c>
      <c r="DS85" s="89">
        <v>4.125</v>
      </c>
      <c r="DT85" s="89">
        <v>4</v>
      </c>
      <c r="DU85" s="89">
        <v>3.5</v>
      </c>
      <c r="DV85" s="89">
        <v>4</v>
      </c>
      <c r="DW85" s="89">
        <v>5.25</v>
      </c>
      <c r="DX85" s="89">
        <v>4.125</v>
      </c>
      <c r="DY85" s="89">
        <v>5.25</v>
      </c>
      <c r="DZ85" s="89">
        <v>5.625</v>
      </c>
      <c r="EA85" s="89">
        <v>4</v>
      </c>
      <c r="EB85" s="89">
        <v>4.125</v>
      </c>
      <c r="EC85" s="89">
        <v>4.375</v>
      </c>
      <c r="ED85" s="89">
        <v>5.25</v>
      </c>
      <c r="EE85" s="89">
        <v>4.125</v>
      </c>
      <c r="EF85" s="89">
        <v>4.625</v>
      </c>
      <c r="EG85" s="89">
        <v>4.5</v>
      </c>
      <c r="EH85" s="89">
        <v>3.625</v>
      </c>
      <c r="EI85" s="89">
        <v>3.625</v>
      </c>
      <c r="EJ85" s="89">
        <v>4</v>
      </c>
      <c r="EK85" s="89">
        <v>3.375</v>
      </c>
      <c r="EL85" s="89">
        <v>3.125</v>
      </c>
      <c r="EM85" s="89">
        <v>3.375</v>
      </c>
      <c r="EN85" s="89">
        <v>4.375</v>
      </c>
      <c r="EO85" s="89">
        <v>4</v>
      </c>
      <c r="EP85" s="89">
        <v>3.75</v>
      </c>
      <c r="EQ85" s="89">
        <v>4</v>
      </c>
      <c r="ER85" s="89">
        <v>5.625</v>
      </c>
      <c r="ES85" s="89">
        <v>4</v>
      </c>
      <c r="ET85" s="89">
        <v>5.125</v>
      </c>
      <c r="EU85" s="89">
        <v>5.625</v>
      </c>
      <c r="EV85" s="89">
        <v>3.75</v>
      </c>
      <c r="EW85" s="89">
        <v>4.125</v>
      </c>
      <c r="EX85" s="89">
        <v>4.125</v>
      </c>
      <c r="EY85" s="89">
        <v>5.25</v>
      </c>
      <c r="EZ85" s="89">
        <v>4.375</v>
      </c>
      <c r="FA85" s="89">
        <v>4</v>
      </c>
      <c r="FB85" s="89">
        <v>3.5</v>
      </c>
      <c r="FC85" s="89">
        <v>3.75</v>
      </c>
      <c r="FD85" s="89">
        <v>3.5</v>
      </c>
      <c r="FE85" s="89">
        <v>4.125</v>
      </c>
      <c r="FF85" s="89">
        <v>3.5</v>
      </c>
      <c r="FG85" s="89">
        <v>3.625</v>
      </c>
      <c r="FH85" s="89">
        <v>2.875</v>
      </c>
      <c r="FI85" s="89">
        <v>4.125</v>
      </c>
      <c r="FJ85" s="89">
        <v>4</v>
      </c>
      <c r="FK85" s="89">
        <v>3.875</v>
      </c>
      <c r="FL85" s="89">
        <v>4.75</v>
      </c>
      <c r="FM85" s="89">
        <v>5.375</v>
      </c>
      <c r="FN85" s="89">
        <v>4.25</v>
      </c>
      <c r="FO85" s="89">
        <v>4.125</v>
      </c>
      <c r="FP85" s="89">
        <v>3.875</v>
      </c>
      <c r="FQ85" s="89">
        <v>5</v>
      </c>
      <c r="FR85" s="89">
        <v>4.375</v>
      </c>
      <c r="FS85" s="89">
        <v>4.125</v>
      </c>
      <c r="FT85" s="89">
        <v>4</v>
      </c>
      <c r="FU85" s="89">
        <v>2.75</v>
      </c>
      <c r="FV85" s="89">
        <v>4.4000000000000004</v>
      </c>
      <c r="FW85" s="89">
        <v>3.8</v>
      </c>
      <c r="FX85" s="89">
        <v>3</v>
      </c>
      <c r="FY85" s="89">
        <v>3.8</v>
      </c>
      <c r="FZ85" s="89">
        <v>4.4000000000000004</v>
      </c>
      <c r="GA85" s="89">
        <v>5.4</v>
      </c>
      <c r="GB85" s="89">
        <v>4.8</v>
      </c>
      <c r="GC85" s="89">
        <v>5</v>
      </c>
      <c r="GD85" s="89">
        <v>3.6</v>
      </c>
      <c r="GE85" s="89">
        <v>0</v>
      </c>
    </row>
    <row r="86" spans="1:187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109</v>
      </c>
      <c r="CK86" s="75">
        <v>114</v>
      </c>
      <c r="CL86" s="75">
        <v>82</v>
      </c>
      <c r="CM86" s="75">
        <v>98</v>
      </c>
      <c r="CN86" s="75">
        <v>77</v>
      </c>
      <c r="CO86" s="75">
        <v>101</v>
      </c>
      <c r="CP86" s="75">
        <v>96</v>
      </c>
      <c r="CQ86" s="75">
        <v>77</v>
      </c>
      <c r="CR86" s="75">
        <v>86</v>
      </c>
      <c r="CS86" s="75">
        <v>114</v>
      </c>
      <c r="CT86" s="75">
        <v>96</v>
      </c>
      <c r="CU86" s="75">
        <v>145</v>
      </c>
      <c r="CV86" s="75">
        <v>158</v>
      </c>
      <c r="CW86" s="75">
        <v>96</v>
      </c>
      <c r="CX86" s="75">
        <v>99</v>
      </c>
      <c r="CY86" s="75">
        <v>99</v>
      </c>
      <c r="CZ86" s="75">
        <v>124</v>
      </c>
      <c r="DA86" s="75">
        <v>103</v>
      </c>
      <c r="DB86" s="75">
        <v>102</v>
      </c>
      <c r="DC86" s="75">
        <v>96</v>
      </c>
      <c r="DD86" s="75">
        <v>99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157</v>
      </c>
      <c r="DN86" s="89">
        <v>30</v>
      </c>
      <c r="DO86" s="89">
        <v>30</v>
      </c>
      <c r="DP86" s="89">
        <v>27</v>
      </c>
      <c r="DQ86" s="89">
        <v>29</v>
      </c>
      <c r="DR86" s="89">
        <v>27</v>
      </c>
      <c r="DS86" s="89">
        <v>33</v>
      </c>
      <c r="DT86" s="89">
        <v>32</v>
      </c>
      <c r="DU86" s="89">
        <v>28</v>
      </c>
      <c r="DV86" s="89">
        <v>32</v>
      </c>
      <c r="DW86" s="89">
        <v>42</v>
      </c>
      <c r="DX86" s="89">
        <v>33</v>
      </c>
      <c r="DY86" s="89">
        <v>42</v>
      </c>
      <c r="DZ86" s="89">
        <v>45</v>
      </c>
      <c r="EA86" s="89">
        <v>32</v>
      </c>
      <c r="EB86" s="89">
        <v>33</v>
      </c>
      <c r="EC86" s="89">
        <v>35</v>
      </c>
      <c r="ED86" s="89">
        <v>42</v>
      </c>
      <c r="EE86" s="89">
        <v>33</v>
      </c>
      <c r="EF86" s="89">
        <v>37</v>
      </c>
      <c r="EG86" s="89">
        <v>36</v>
      </c>
      <c r="EH86" s="89">
        <v>29</v>
      </c>
      <c r="EI86" s="89">
        <v>29</v>
      </c>
      <c r="EJ86" s="89">
        <v>32</v>
      </c>
      <c r="EK86" s="89">
        <v>27</v>
      </c>
      <c r="EL86" s="89">
        <v>25</v>
      </c>
      <c r="EM86" s="89">
        <v>27</v>
      </c>
      <c r="EN86" s="89">
        <v>35</v>
      </c>
      <c r="EO86" s="89">
        <v>32</v>
      </c>
      <c r="EP86" s="89">
        <v>30</v>
      </c>
      <c r="EQ86" s="89">
        <v>32</v>
      </c>
      <c r="ER86" s="89">
        <v>45</v>
      </c>
      <c r="ES86" s="89">
        <v>32</v>
      </c>
      <c r="ET86" s="89">
        <v>41</v>
      </c>
      <c r="EU86" s="89">
        <v>45</v>
      </c>
      <c r="EV86" s="89">
        <v>30</v>
      </c>
      <c r="EW86" s="89">
        <v>33</v>
      </c>
      <c r="EX86" s="89">
        <v>33</v>
      </c>
      <c r="EY86" s="89">
        <v>42</v>
      </c>
      <c r="EZ86" s="89">
        <v>35</v>
      </c>
      <c r="FA86" s="89">
        <v>32</v>
      </c>
      <c r="FB86" s="89">
        <v>28</v>
      </c>
      <c r="FC86" s="89">
        <v>30</v>
      </c>
      <c r="FD86" s="89">
        <v>28</v>
      </c>
      <c r="FE86" s="89">
        <v>33</v>
      </c>
      <c r="FF86" s="89">
        <v>28</v>
      </c>
      <c r="FG86" s="89">
        <v>29</v>
      </c>
      <c r="FH86" s="89">
        <v>23</v>
      </c>
      <c r="FI86" s="89">
        <v>33</v>
      </c>
      <c r="FJ86" s="89">
        <v>32</v>
      </c>
      <c r="FK86" s="89">
        <v>31</v>
      </c>
      <c r="FL86" s="89">
        <v>38</v>
      </c>
      <c r="FM86" s="89">
        <v>43</v>
      </c>
      <c r="FN86" s="89">
        <v>34</v>
      </c>
      <c r="FO86" s="89">
        <v>33</v>
      </c>
      <c r="FP86" s="89">
        <v>31</v>
      </c>
      <c r="FQ86" s="89">
        <v>40</v>
      </c>
      <c r="FR86" s="89">
        <v>35</v>
      </c>
      <c r="FS86" s="89">
        <v>33</v>
      </c>
      <c r="FT86" s="89">
        <v>32</v>
      </c>
      <c r="FU86" s="89">
        <v>22</v>
      </c>
      <c r="FV86" s="89">
        <v>22</v>
      </c>
      <c r="FW86" s="89">
        <v>19</v>
      </c>
      <c r="FX86" s="89">
        <v>15</v>
      </c>
      <c r="FY86" s="89">
        <v>19</v>
      </c>
      <c r="FZ86" s="89">
        <v>22</v>
      </c>
      <c r="GA86" s="89">
        <v>27</v>
      </c>
      <c r="GB86" s="89">
        <v>24</v>
      </c>
      <c r="GC86" s="89">
        <v>25</v>
      </c>
      <c r="GD86" s="89">
        <v>18</v>
      </c>
      <c r="GE86" s="89">
        <v>0</v>
      </c>
    </row>
    <row r="87" spans="1:187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29</v>
      </c>
      <c r="CK87" s="75">
        <v>29</v>
      </c>
      <c r="CL87" s="75">
        <v>24</v>
      </c>
      <c r="CM87" s="75">
        <v>29</v>
      </c>
      <c r="CN87" s="75">
        <v>24</v>
      </c>
      <c r="CO87" s="75">
        <v>24</v>
      </c>
      <c r="CP87" s="75">
        <v>24</v>
      </c>
      <c r="CQ87" s="75">
        <v>21</v>
      </c>
      <c r="CR87" s="75">
        <v>21</v>
      </c>
      <c r="CS87" s="75">
        <v>21</v>
      </c>
      <c r="CT87" s="75">
        <v>24</v>
      </c>
      <c r="CU87" s="75">
        <v>29</v>
      </c>
      <c r="CV87" s="75">
        <v>29</v>
      </c>
      <c r="CW87" s="75">
        <v>24</v>
      </c>
      <c r="CX87" s="75">
        <v>24</v>
      </c>
      <c r="CY87" s="75">
        <v>24</v>
      </c>
      <c r="CZ87" s="75">
        <v>24</v>
      </c>
      <c r="DA87" s="75">
        <v>24</v>
      </c>
      <c r="DB87" s="75">
        <v>24</v>
      </c>
      <c r="DC87" s="75">
        <v>24</v>
      </c>
      <c r="DD87" s="75">
        <v>29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158</v>
      </c>
      <c r="DN87" s="89">
        <v>8</v>
      </c>
      <c r="DO87" s="89">
        <v>8</v>
      </c>
      <c r="DP87" s="89">
        <v>8</v>
      </c>
      <c r="DQ87" s="89">
        <v>8</v>
      </c>
      <c r="DR87" s="89">
        <v>8</v>
      </c>
      <c r="DS87" s="89">
        <v>8</v>
      </c>
      <c r="DT87" s="89">
        <v>8</v>
      </c>
      <c r="DU87" s="89">
        <v>8</v>
      </c>
      <c r="DV87" s="89">
        <v>8</v>
      </c>
      <c r="DW87" s="89">
        <v>8</v>
      </c>
      <c r="DX87" s="89">
        <v>8</v>
      </c>
      <c r="DY87" s="89">
        <v>8</v>
      </c>
      <c r="DZ87" s="89">
        <v>8</v>
      </c>
      <c r="EA87" s="89">
        <v>8</v>
      </c>
      <c r="EB87" s="89">
        <v>8</v>
      </c>
      <c r="EC87" s="89">
        <v>8</v>
      </c>
      <c r="ED87" s="89">
        <v>8</v>
      </c>
      <c r="EE87" s="89">
        <v>8</v>
      </c>
      <c r="EF87" s="89">
        <v>8</v>
      </c>
      <c r="EG87" s="89">
        <v>8</v>
      </c>
      <c r="EH87" s="89">
        <v>8</v>
      </c>
      <c r="EI87" s="89">
        <v>8</v>
      </c>
      <c r="EJ87" s="89">
        <v>8</v>
      </c>
      <c r="EK87" s="89">
        <v>8</v>
      </c>
      <c r="EL87" s="89">
        <v>8</v>
      </c>
      <c r="EM87" s="89">
        <v>8</v>
      </c>
      <c r="EN87" s="89">
        <v>8</v>
      </c>
      <c r="EO87" s="89">
        <v>8</v>
      </c>
      <c r="EP87" s="89">
        <v>8</v>
      </c>
      <c r="EQ87" s="89">
        <v>8</v>
      </c>
      <c r="ER87" s="89">
        <v>8</v>
      </c>
      <c r="ES87" s="89">
        <v>8</v>
      </c>
      <c r="ET87" s="89">
        <v>8</v>
      </c>
      <c r="EU87" s="89">
        <v>8</v>
      </c>
      <c r="EV87" s="89">
        <v>8</v>
      </c>
      <c r="EW87" s="89">
        <v>8</v>
      </c>
      <c r="EX87" s="89">
        <v>8</v>
      </c>
      <c r="EY87" s="89">
        <v>8</v>
      </c>
      <c r="EZ87" s="89">
        <v>8</v>
      </c>
      <c r="FA87" s="89">
        <v>8</v>
      </c>
      <c r="FB87" s="89">
        <v>8</v>
      </c>
      <c r="FC87" s="89">
        <v>8</v>
      </c>
      <c r="FD87" s="89">
        <v>8</v>
      </c>
      <c r="FE87" s="89">
        <v>8</v>
      </c>
      <c r="FF87" s="89">
        <v>8</v>
      </c>
      <c r="FG87" s="89">
        <v>8</v>
      </c>
      <c r="FH87" s="89">
        <v>8</v>
      </c>
      <c r="FI87" s="89">
        <v>8</v>
      </c>
      <c r="FJ87" s="89">
        <v>8</v>
      </c>
      <c r="FK87" s="89">
        <v>8</v>
      </c>
      <c r="FL87" s="89">
        <v>8</v>
      </c>
      <c r="FM87" s="89">
        <v>8</v>
      </c>
      <c r="FN87" s="89">
        <v>8</v>
      </c>
      <c r="FO87" s="89">
        <v>8</v>
      </c>
      <c r="FP87" s="89">
        <v>8</v>
      </c>
      <c r="FQ87" s="89">
        <v>8</v>
      </c>
      <c r="FR87" s="89">
        <v>8</v>
      </c>
      <c r="FS87" s="89">
        <v>8</v>
      </c>
      <c r="FT87" s="89">
        <v>8</v>
      </c>
      <c r="FU87" s="89">
        <v>8</v>
      </c>
      <c r="FV87" s="89">
        <v>5</v>
      </c>
      <c r="FW87" s="89">
        <v>5</v>
      </c>
      <c r="FX87" s="89">
        <v>5</v>
      </c>
      <c r="FY87" s="89">
        <v>5</v>
      </c>
      <c r="FZ87" s="89">
        <v>5</v>
      </c>
      <c r="GA87" s="89">
        <v>5</v>
      </c>
      <c r="GB87" s="89">
        <v>5</v>
      </c>
      <c r="GC87" s="89">
        <v>5</v>
      </c>
      <c r="GD87" s="89">
        <v>5</v>
      </c>
      <c r="GE87" s="89">
        <v>0</v>
      </c>
    </row>
    <row r="88" spans="1:187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3.7586206896551726</v>
      </c>
      <c r="CK88" s="75">
        <v>3.9310344827586206</v>
      </c>
      <c r="CL88" s="75">
        <v>3.4166666666666665</v>
      </c>
      <c r="CM88" s="75">
        <v>3.3793103448275863</v>
      </c>
      <c r="CN88" s="75">
        <v>3.2083333333333335</v>
      </c>
      <c r="CO88" s="75">
        <v>4.208333333333333</v>
      </c>
      <c r="CP88" s="75">
        <v>4</v>
      </c>
      <c r="CQ88" s="75">
        <v>3.6666666666666665</v>
      </c>
      <c r="CR88" s="75">
        <v>4.0952380952380949</v>
      </c>
      <c r="CS88" s="75">
        <v>5.4285714285714288</v>
      </c>
      <c r="CT88" s="75">
        <v>4</v>
      </c>
      <c r="CU88" s="75">
        <v>5</v>
      </c>
      <c r="CV88" s="75">
        <v>5.4482758620689653</v>
      </c>
      <c r="CW88" s="75">
        <v>4</v>
      </c>
      <c r="CX88" s="75">
        <v>4.125</v>
      </c>
      <c r="CY88" s="75">
        <v>4.125</v>
      </c>
      <c r="CZ88" s="75">
        <v>5.166666666666667</v>
      </c>
      <c r="DA88" s="75">
        <v>4.291666666666667</v>
      </c>
      <c r="DB88" s="75">
        <v>4.25</v>
      </c>
      <c r="DC88" s="75">
        <v>4</v>
      </c>
      <c r="DD88" s="75">
        <v>3.4137931034482758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159</v>
      </c>
      <c r="DN88" s="89">
        <v>3.75</v>
      </c>
      <c r="DO88" s="89">
        <v>3.75</v>
      </c>
      <c r="DP88" s="89">
        <v>3.375</v>
      </c>
      <c r="DQ88" s="89">
        <v>3.625</v>
      </c>
      <c r="DR88" s="89">
        <v>3.375</v>
      </c>
      <c r="DS88" s="89">
        <v>4.125</v>
      </c>
      <c r="DT88" s="89">
        <v>4</v>
      </c>
      <c r="DU88" s="89">
        <v>3.5</v>
      </c>
      <c r="DV88" s="89">
        <v>4</v>
      </c>
      <c r="DW88" s="89">
        <v>5.25</v>
      </c>
      <c r="DX88" s="89">
        <v>4.125</v>
      </c>
      <c r="DY88" s="89">
        <v>5.25</v>
      </c>
      <c r="DZ88" s="89">
        <v>5.625</v>
      </c>
      <c r="EA88" s="89">
        <v>4</v>
      </c>
      <c r="EB88" s="89">
        <v>4.125</v>
      </c>
      <c r="EC88" s="89">
        <v>4.375</v>
      </c>
      <c r="ED88" s="89">
        <v>5.25</v>
      </c>
      <c r="EE88" s="89">
        <v>4.125</v>
      </c>
      <c r="EF88" s="89">
        <v>4.625</v>
      </c>
      <c r="EG88" s="89">
        <v>4.5</v>
      </c>
      <c r="EH88" s="89">
        <v>3.625</v>
      </c>
      <c r="EI88" s="89">
        <v>3.625</v>
      </c>
      <c r="EJ88" s="89">
        <v>4</v>
      </c>
      <c r="EK88" s="89">
        <v>3.375</v>
      </c>
      <c r="EL88" s="89">
        <v>3.125</v>
      </c>
      <c r="EM88" s="89">
        <v>3.375</v>
      </c>
      <c r="EN88" s="89">
        <v>4.375</v>
      </c>
      <c r="EO88" s="89">
        <v>4</v>
      </c>
      <c r="EP88" s="89">
        <v>3.75</v>
      </c>
      <c r="EQ88" s="89">
        <v>4</v>
      </c>
      <c r="ER88" s="89">
        <v>5.625</v>
      </c>
      <c r="ES88" s="89">
        <v>4</v>
      </c>
      <c r="ET88" s="89">
        <v>5.125</v>
      </c>
      <c r="EU88" s="89">
        <v>5.625</v>
      </c>
      <c r="EV88" s="89">
        <v>3.75</v>
      </c>
      <c r="EW88" s="89">
        <v>4.125</v>
      </c>
      <c r="EX88" s="89">
        <v>4.125</v>
      </c>
      <c r="EY88" s="89">
        <v>5.25</v>
      </c>
      <c r="EZ88" s="89">
        <v>4.375</v>
      </c>
      <c r="FA88" s="89">
        <v>4</v>
      </c>
      <c r="FB88" s="89">
        <v>3.5</v>
      </c>
      <c r="FC88" s="89">
        <v>3.75</v>
      </c>
      <c r="FD88" s="89">
        <v>3.5</v>
      </c>
      <c r="FE88" s="89">
        <v>4.125</v>
      </c>
      <c r="FF88" s="89">
        <v>3.5</v>
      </c>
      <c r="FG88" s="89">
        <v>3.625</v>
      </c>
      <c r="FH88" s="89">
        <v>2.875</v>
      </c>
      <c r="FI88" s="89">
        <v>4.125</v>
      </c>
      <c r="FJ88" s="89">
        <v>4</v>
      </c>
      <c r="FK88" s="89">
        <v>3.875</v>
      </c>
      <c r="FL88" s="89">
        <v>4.75</v>
      </c>
      <c r="FM88" s="89">
        <v>5.375</v>
      </c>
      <c r="FN88" s="89">
        <v>4.25</v>
      </c>
      <c r="FO88" s="89">
        <v>4.125</v>
      </c>
      <c r="FP88" s="89">
        <v>3.875</v>
      </c>
      <c r="FQ88" s="89">
        <v>5</v>
      </c>
      <c r="FR88" s="89">
        <v>4.375</v>
      </c>
      <c r="FS88" s="89">
        <v>4.125</v>
      </c>
      <c r="FT88" s="89">
        <v>4</v>
      </c>
      <c r="FU88" s="89">
        <v>2.75</v>
      </c>
      <c r="FV88" s="89">
        <v>4.4000000000000004</v>
      </c>
      <c r="FW88" s="89">
        <v>3.8</v>
      </c>
      <c r="FX88" s="89">
        <v>3</v>
      </c>
      <c r="FY88" s="89">
        <v>3.8</v>
      </c>
      <c r="FZ88" s="89">
        <v>4.4000000000000004</v>
      </c>
      <c r="GA88" s="89">
        <v>5.4</v>
      </c>
      <c r="GB88" s="89">
        <v>4.8</v>
      </c>
      <c r="GC88" s="89">
        <v>5</v>
      </c>
      <c r="GD88" s="89">
        <v>3.6</v>
      </c>
      <c r="GE88" s="89">
        <v>0</v>
      </c>
    </row>
    <row r="89" spans="1:187" s="74" customFormat="1" ht="71.25" customHeight="1" x14ac:dyDescent="0.25">
      <c r="B89" s="495" t="s">
        <v>82</v>
      </c>
      <c r="C89" s="495" t="s">
        <v>83</v>
      </c>
      <c r="D89" s="495" t="s">
        <v>50</v>
      </c>
      <c r="E89" s="495" t="s">
        <v>52</v>
      </c>
      <c r="F89" s="495" t="s">
        <v>32</v>
      </c>
      <c r="G89" s="495" t="s">
        <v>51</v>
      </c>
      <c r="H89" s="314"/>
      <c r="I89" s="314"/>
      <c r="J89" s="313"/>
      <c r="K89" s="313"/>
      <c r="L89" s="313"/>
      <c r="M89" s="313"/>
      <c r="N89" s="313"/>
      <c r="O89" s="366"/>
      <c r="P89" s="313"/>
      <c r="Q89" s="366"/>
      <c r="R89" s="313"/>
      <c r="S89" s="366"/>
      <c r="T89" s="313"/>
      <c r="U89" s="314"/>
      <c r="V89" s="314"/>
      <c r="W89" s="314"/>
      <c r="X89" s="314"/>
      <c r="Y89" s="314"/>
      <c r="Z89" s="314"/>
      <c r="AA89" s="314"/>
      <c r="AB89" s="314"/>
      <c r="AC89" s="313"/>
      <c r="AD89" s="313"/>
      <c r="AE89" s="351"/>
      <c r="AF89" s="351"/>
      <c r="AG89" s="314"/>
      <c r="AH89" s="76" t="s">
        <v>588</v>
      </c>
      <c r="AI89" s="76" t="s">
        <v>588</v>
      </c>
      <c r="AJ89" s="76" t="s">
        <v>588</v>
      </c>
      <c r="AK89" s="76" t="s">
        <v>588</v>
      </c>
      <c r="AL89" s="76" t="s">
        <v>588</v>
      </c>
      <c r="AM89" s="76" t="s">
        <v>588</v>
      </c>
      <c r="AN89" s="76" t="s">
        <v>588</v>
      </c>
      <c r="AO89" s="76" t="s">
        <v>588</v>
      </c>
      <c r="AP89" s="76" t="s">
        <v>588</v>
      </c>
      <c r="AQ89" s="76" t="s">
        <v>588</v>
      </c>
      <c r="AR89" s="76" t="s">
        <v>588</v>
      </c>
      <c r="AS89" s="76" t="s">
        <v>588</v>
      </c>
      <c r="AT89" s="76" t="s">
        <v>588</v>
      </c>
      <c r="AU89" s="76" t="s">
        <v>588</v>
      </c>
      <c r="AV89" s="76" t="s">
        <v>588</v>
      </c>
      <c r="AW89" s="76" t="s">
        <v>588</v>
      </c>
      <c r="AX89" s="76" t="s">
        <v>588</v>
      </c>
      <c r="AY89" s="76" t="s">
        <v>588</v>
      </c>
      <c r="AZ89" s="76" t="s">
        <v>588</v>
      </c>
      <c r="BA89" s="76" t="s">
        <v>588</v>
      </c>
      <c r="BB89" s="76" t="s">
        <v>588</v>
      </c>
      <c r="BC89" s="76" t="s">
        <v>588</v>
      </c>
      <c r="BD89" s="76" t="s">
        <v>588</v>
      </c>
      <c r="BE89" s="76" t="s">
        <v>588</v>
      </c>
      <c r="BF89" s="76" t="s">
        <v>588</v>
      </c>
      <c r="BG89" s="76" t="s">
        <v>588</v>
      </c>
      <c r="BH89" s="76" t="s">
        <v>588</v>
      </c>
      <c r="BI89" s="76" t="s">
        <v>243</v>
      </c>
      <c r="BJ89" s="76" t="s">
        <v>243</v>
      </c>
      <c r="BK89" s="76" t="s">
        <v>243</v>
      </c>
      <c r="BL89" s="76" t="s">
        <v>243</v>
      </c>
      <c r="BM89" s="76" t="s">
        <v>243</v>
      </c>
      <c r="BN89" s="76" t="s">
        <v>243</v>
      </c>
      <c r="BO89" s="76" t="s">
        <v>243</v>
      </c>
      <c r="BP89" s="76" t="s">
        <v>243</v>
      </c>
      <c r="BQ89" s="76" t="s">
        <v>243</v>
      </c>
      <c r="BR89" s="76" t="s">
        <v>243</v>
      </c>
      <c r="BS89" s="76" t="s">
        <v>243</v>
      </c>
      <c r="BT89" s="76" t="s">
        <v>243</v>
      </c>
      <c r="BU89" s="76" t="s">
        <v>243</v>
      </c>
      <c r="BV89" s="76" t="s">
        <v>243</v>
      </c>
      <c r="BW89" s="76" t="s">
        <v>243</v>
      </c>
      <c r="BX89" s="76" t="s">
        <v>243</v>
      </c>
      <c r="BY89" s="76" t="s">
        <v>243</v>
      </c>
      <c r="BZ89" s="76" t="s">
        <v>243</v>
      </c>
      <c r="CA89" s="76" t="s">
        <v>243</v>
      </c>
      <c r="CB89" s="76" t="s">
        <v>243</v>
      </c>
      <c r="CC89" s="76" t="s">
        <v>243</v>
      </c>
      <c r="CD89" s="76" t="s">
        <v>243</v>
      </c>
      <c r="CE89" s="76" t="s">
        <v>243</v>
      </c>
      <c r="CF89" s="76" t="s">
        <v>243</v>
      </c>
      <c r="CG89" s="76" t="s">
        <v>243</v>
      </c>
      <c r="CH89" s="76" t="s">
        <v>243</v>
      </c>
      <c r="CI89" s="76" t="s">
        <v>243</v>
      </c>
      <c r="CJ89" s="76" t="s">
        <v>67</v>
      </c>
      <c r="CK89" s="76" t="s">
        <v>67</v>
      </c>
      <c r="CL89" s="76" t="s">
        <v>67</v>
      </c>
      <c r="CM89" s="76" t="s">
        <v>67</v>
      </c>
      <c r="CN89" s="76" t="s">
        <v>67</v>
      </c>
      <c r="CO89" s="76" t="s">
        <v>67</v>
      </c>
      <c r="CP89" s="76" t="s">
        <v>67</v>
      </c>
      <c r="CQ89" s="76" t="s">
        <v>67</v>
      </c>
      <c r="CR89" s="76" t="s">
        <v>67</v>
      </c>
      <c r="CS89" s="76" t="s">
        <v>67</v>
      </c>
      <c r="CT89" s="76" t="s">
        <v>67</v>
      </c>
      <c r="CU89" s="76" t="s">
        <v>67</v>
      </c>
      <c r="CV89" s="76" t="s">
        <v>67</v>
      </c>
      <c r="CW89" s="76" t="s">
        <v>67</v>
      </c>
      <c r="CX89" s="76" t="s">
        <v>67</v>
      </c>
      <c r="CY89" s="76" t="s">
        <v>67</v>
      </c>
      <c r="CZ89" s="76" t="s">
        <v>67</v>
      </c>
      <c r="DA89" s="76" t="s">
        <v>67</v>
      </c>
      <c r="DB89" s="76" t="s">
        <v>67</v>
      </c>
      <c r="DC89" s="76" t="s">
        <v>67</v>
      </c>
      <c r="DD89" s="76" t="s">
        <v>67</v>
      </c>
      <c r="DE89" s="76" t="s">
        <v>67</v>
      </c>
      <c r="DF89" s="76" t="s">
        <v>67</v>
      </c>
      <c r="DG89" s="76" t="s">
        <v>67</v>
      </c>
      <c r="DH89" s="76" t="s">
        <v>67</v>
      </c>
      <c r="DI89" s="76" t="s">
        <v>67</v>
      </c>
      <c r="DJ89" s="76" t="s">
        <v>67</v>
      </c>
      <c r="DK89" s="307" t="s">
        <v>53</v>
      </c>
      <c r="DL89" s="307" t="s">
        <v>60</v>
      </c>
      <c r="DM89" s="307" t="s">
        <v>589</v>
      </c>
      <c r="DN89" s="90" t="s">
        <v>34</v>
      </c>
      <c r="DO89" s="90" t="s">
        <v>34</v>
      </c>
      <c r="DP89" s="90" t="s">
        <v>34</v>
      </c>
      <c r="DQ89" s="90" t="s">
        <v>34</v>
      </c>
      <c r="DR89" s="90" t="s">
        <v>34</v>
      </c>
      <c r="DS89" s="90" t="s">
        <v>34</v>
      </c>
      <c r="DT89" s="90" t="s">
        <v>34</v>
      </c>
      <c r="DU89" s="90" t="s">
        <v>34</v>
      </c>
      <c r="DV89" s="90" t="s">
        <v>34</v>
      </c>
      <c r="DW89" s="90" t="s">
        <v>34</v>
      </c>
      <c r="DX89" s="90" t="s">
        <v>34</v>
      </c>
      <c r="DY89" s="90" t="s">
        <v>34</v>
      </c>
      <c r="DZ89" s="90" t="s">
        <v>34</v>
      </c>
      <c r="EA89" s="90" t="s">
        <v>34</v>
      </c>
      <c r="EB89" s="90" t="s">
        <v>34</v>
      </c>
      <c r="EC89" s="90" t="s">
        <v>34</v>
      </c>
      <c r="ED89" s="90" t="s">
        <v>34</v>
      </c>
      <c r="EE89" s="90" t="s">
        <v>34</v>
      </c>
      <c r="EF89" s="90" t="s">
        <v>34</v>
      </c>
      <c r="EG89" s="90" t="s">
        <v>34</v>
      </c>
      <c r="EH89" s="90" t="s">
        <v>34</v>
      </c>
      <c r="EI89" s="90" t="s">
        <v>35</v>
      </c>
      <c r="EJ89" s="90" t="s">
        <v>35</v>
      </c>
      <c r="EK89" s="90" t="s">
        <v>35</v>
      </c>
      <c r="EL89" s="90" t="s">
        <v>35</v>
      </c>
      <c r="EM89" s="90" t="s">
        <v>35</v>
      </c>
      <c r="EN89" s="90" t="s">
        <v>35</v>
      </c>
      <c r="EO89" s="90" t="s">
        <v>35</v>
      </c>
      <c r="EP89" s="90" t="s">
        <v>35</v>
      </c>
      <c r="EQ89" s="90" t="s">
        <v>35</v>
      </c>
      <c r="ER89" s="90" t="s">
        <v>35</v>
      </c>
      <c r="ES89" s="90" t="s">
        <v>35</v>
      </c>
      <c r="ET89" s="90" t="s">
        <v>35</v>
      </c>
      <c r="EU89" s="90" t="s">
        <v>35</v>
      </c>
      <c r="EV89" s="90" t="s">
        <v>35</v>
      </c>
      <c r="EW89" s="90" t="s">
        <v>35</v>
      </c>
      <c r="EX89" s="90" t="s">
        <v>35</v>
      </c>
      <c r="EY89" s="90" t="s">
        <v>35</v>
      </c>
      <c r="EZ89" s="90" t="s">
        <v>35</v>
      </c>
      <c r="FA89" s="90" t="s">
        <v>35</v>
      </c>
      <c r="FB89" s="90" t="s">
        <v>35</v>
      </c>
      <c r="FC89" s="90" t="s">
        <v>35</v>
      </c>
      <c r="FD89" s="90" t="s">
        <v>36</v>
      </c>
      <c r="FE89" s="90" t="s">
        <v>36</v>
      </c>
      <c r="FF89" s="90" t="s">
        <v>36</v>
      </c>
      <c r="FG89" s="90" t="s">
        <v>36</v>
      </c>
      <c r="FH89" s="90" t="s">
        <v>36</v>
      </c>
      <c r="FI89" s="90" t="s">
        <v>36</v>
      </c>
      <c r="FJ89" s="90" t="s">
        <v>36</v>
      </c>
      <c r="FK89" s="90" t="s">
        <v>36</v>
      </c>
      <c r="FL89" s="90" t="s">
        <v>36</v>
      </c>
      <c r="FM89" s="90" t="s">
        <v>36</v>
      </c>
      <c r="FN89" s="90" t="s">
        <v>36</v>
      </c>
      <c r="FO89" s="90" t="s">
        <v>36</v>
      </c>
      <c r="FP89" s="90" t="s">
        <v>36</v>
      </c>
      <c r="FQ89" s="90" t="s">
        <v>36</v>
      </c>
      <c r="FR89" s="90" t="s">
        <v>36</v>
      </c>
      <c r="FS89" s="90" t="s">
        <v>36</v>
      </c>
      <c r="FT89" s="90" t="s">
        <v>36</v>
      </c>
      <c r="FU89" s="90" t="s">
        <v>36</v>
      </c>
      <c r="FV89" s="90" t="s">
        <v>37</v>
      </c>
      <c r="FW89" s="90" t="s">
        <v>37</v>
      </c>
      <c r="FX89" s="90" t="s">
        <v>37</v>
      </c>
      <c r="FY89" s="90" t="s">
        <v>37</v>
      </c>
      <c r="FZ89" s="90" t="s">
        <v>37</v>
      </c>
      <c r="GA89" s="90" t="s">
        <v>37</v>
      </c>
      <c r="GB89" s="90" t="s">
        <v>37</v>
      </c>
      <c r="GC89" s="90" t="s">
        <v>37</v>
      </c>
      <c r="GD89" s="90" t="s">
        <v>37</v>
      </c>
      <c r="GE89" s="90" t="s">
        <v>38</v>
      </c>
    </row>
    <row r="90" spans="1:187" s="35" customFormat="1" ht="15" customHeight="1" x14ac:dyDescent="0.25">
      <c r="B90" s="495"/>
      <c r="C90" s="495"/>
      <c r="D90" s="495"/>
      <c r="E90" s="495"/>
      <c r="F90" s="495"/>
      <c r="G90" s="495"/>
      <c r="H90" s="314"/>
      <c r="I90" s="314"/>
      <c r="J90" s="313"/>
      <c r="K90" s="313"/>
      <c r="L90" s="313"/>
      <c r="M90" s="313"/>
      <c r="N90" s="313"/>
      <c r="O90" s="366"/>
      <c r="P90" s="313"/>
      <c r="Q90" s="366"/>
      <c r="R90" s="313"/>
      <c r="S90" s="366"/>
      <c r="T90" s="313"/>
      <c r="U90" s="314"/>
      <c r="V90" s="314"/>
      <c r="W90" s="314"/>
      <c r="X90" s="314"/>
      <c r="Y90" s="314"/>
      <c r="Z90" s="314"/>
      <c r="AA90" s="314"/>
      <c r="AB90" s="314"/>
      <c r="AC90" s="313"/>
      <c r="AD90" s="313"/>
      <c r="AE90" s="351"/>
      <c r="AF90" s="351"/>
      <c r="AG90" s="314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>
        <v>7</v>
      </c>
      <c r="CQ90" s="75">
        <v>8</v>
      </c>
      <c r="CR90" s="75">
        <v>9</v>
      </c>
      <c r="CS90" s="75">
        <v>10</v>
      </c>
      <c r="CT90" s="75">
        <v>11</v>
      </c>
      <c r="CU90" s="75">
        <v>12</v>
      </c>
      <c r="CV90" s="75">
        <v>13</v>
      </c>
      <c r="CW90" s="75">
        <v>14</v>
      </c>
      <c r="CX90" s="75">
        <v>15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7"/>
      <c r="DL90" s="307"/>
      <c r="DM90" s="307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19</v>
      </c>
      <c r="EG90" s="89">
        <v>20</v>
      </c>
      <c r="EH90" s="89">
        <v>21</v>
      </c>
      <c r="EI90" s="89">
        <v>1</v>
      </c>
      <c r="EJ90" s="89">
        <v>2</v>
      </c>
      <c r="EK90" s="89">
        <v>3</v>
      </c>
      <c r="EL90" s="89">
        <v>4</v>
      </c>
      <c r="EM90" s="89">
        <v>5</v>
      </c>
      <c r="EN90" s="89">
        <v>6</v>
      </c>
      <c r="EO90" s="89">
        <v>7</v>
      </c>
      <c r="EP90" s="89">
        <v>8</v>
      </c>
      <c r="EQ90" s="89">
        <v>9</v>
      </c>
      <c r="ER90" s="89">
        <v>10</v>
      </c>
      <c r="ES90" s="89">
        <v>11</v>
      </c>
      <c r="ET90" s="89">
        <v>12</v>
      </c>
      <c r="EU90" s="89">
        <v>13</v>
      </c>
      <c r="EV90" s="89">
        <v>14</v>
      </c>
      <c r="EW90" s="89">
        <v>15</v>
      </c>
      <c r="EX90" s="89">
        <v>16</v>
      </c>
      <c r="EY90" s="89">
        <v>17</v>
      </c>
      <c r="EZ90" s="89">
        <v>18</v>
      </c>
      <c r="FA90" s="89">
        <v>19</v>
      </c>
      <c r="FB90" s="89">
        <v>20</v>
      </c>
      <c r="FC90" s="89">
        <v>21</v>
      </c>
      <c r="FD90" s="89">
        <v>1</v>
      </c>
      <c r="FE90" s="89">
        <v>2</v>
      </c>
      <c r="FF90" s="89">
        <v>3</v>
      </c>
      <c r="FG90" s="89">
        <v>4</v>
      </c>
      <c r="FH90" s="89">
        <v>5</v>
      </c>
      <c r="FI90" s="89">
        <v>6</v>
      </c>
      <c r="FJ90" s="89">
        <v>7</v>
      </c>
      <c r="FK90" s="89">
        <v>11</v>
      </c>
      <c r="FL90" s="89">
        <v>12</v>
      </c>
      <c r="FM90" s="89">
        <v>13</v>
      </c>
      <c r="FN90" s="89">
        <v>14</v>
      </c>
      <c r="FO90" s="89">
        <v>15</v>
      </c>
      <c r="FP90" s="89">
        <v>16</v>
      </c>
      <c r="FQ90" s="89">
        <v>17</v>
      </c>
      <c r="FR90" s="89">
        <v>18</v>
      </c>
      <c r="FS90" s="89">
        <v>19</v>
      </c>
      <c r="FT90" s="89">
        <v>20</v>
      </c>
      <c r="FU90" s="89">
        <v>21</v>
      </c>
      <c r="FV90" s="89">
        <v>1</v>
      </c>
      <c r="FW90" s="89">
        <v>2</v>
      </c>
      <c r="FX90" s="89">
        <v>4</v>
      </c>
      <c r="FY90" s="35">
        <v>8</v>
      </c>
      <c r="FZ90" s="35">
        <v>9</v>
      </c>
      <c r="GA90" s="35">
        <v>10</v>
      </c>
      <c r="GB90" s="35">
        <v>12</v>
      </c>
      <c r="GC90" s="35">
        <v>13</v>
      </c>
      <c r="GD90" s="35">
        <v>21</v>
      </c>
      <c r="GE90" s="35">
        <v>21</v>
      </c>
    </row>
    <row r="91" spans="1:187" s="2" customFormat="1" x14ac:dyDescent="0.25">
      <c r="A91" s="2" t="s">
        <v>924</v>
      </c>
      <c r="B91" s="2" t="s">
        <v>613</v>
      </c>
      <c r="C91" s="2" t="s">
        <v>924</v>
      </c>
      <c r="D91" s="2">
        <v>21</v>
      </c>
      <c r="E91" s="2">
        <v>0</v>
      </c>
      <c r="F91" s="2">
        <v>7</v>
      </c>
      <c r="G91" s="2">
        <v>1</v>
      </c>
      <c r="H91" s="2">
        <v>21</v>
      </c>
      <c r="I91" s="2">
        <v>8</v>
      </c>
      <c r="J91" s="2">
        <v>62</v>
      </c>
      <c r="K91" s="2">
        <v>67</v>
      </c>
      <c r="L91" s="2">
        <v>49</v>
      </c>
      <c r="M91" s="2">
        <v>28</v>
      </c>
      <c r="N91" s="2">
        <v>2</v>
      </c>
      <c r="O91" s="2">
        <v>62</v>
      </c>
      <c r="P91" s="2">
        <v>-0.23809523809523814</v>
      </c>
      <c r="Q91" s="2">
        <v>59</v>
      </c>
      <c r="R91" s="2">
        <v>0.55555555555555536</v>
      </c>
      <c r="S91" s="2">
        <v>18</v>
      </c>
      <c r="T91" s="2">
        <v>-1.1111111111111112</v>
      </c>
      <c r="U91" s="2">
        <v>6</v>
      </c>
      <c r="V91" s="2">
        <v>2</v>
      </c>
      <c r="W91" s="2">
        <v>3</v>
      </c>
      <c r="X91" s="2">
        <v>4</v>
      </c>
      <c r="Y91" s="2">
        <v>8</v>
      </c>
      <c r="Z91" s="2">
        <v>1</v>
      </c>
      <c r="AA91" s="2">
        <v>3</v>
      </c>
      <c r="AB91" s="2">
        <v>1</v>
      </c>
      <c r="AC91" s="2">
        <v>1</v>
      </c>
      <c r="AD91" s="2">
        <v>1034.364</v>
      </c>
      <c r="AE91" s="2">
        <v>1039.31</v>
      </c>
      <c r="AF91" s="2">
        <v>-4.9459999999999127</v>
      </c>
      <c r="AG91" s="2">
        <v>206.20090999999999</v>
      </c>
      <c r="AH91" s="78">
        <v>4</v>
      </c>
      <c r="AI91" s="78">
        <v>4</v>
      </c>
      <c r="AJ91" s="78">
        <v>3</v>
      </c>
      <c r="AK91" s="78">
        <v>4</v>
      </c>
      <c r="AL91" s="78">
        <v>3</v>
      </c>
      <c r="AM91" s="78">
        <v>3</v>
      </c>
      <c r="AN91" s="78">
        <v>3</v>
      </c>
      <c r="AO91" s="78">
        <v>3</v>
      </c>
      <c r="AP91" s="78">
        <v>3</v>
      </c>
      <c r="AQ91" s="78">
        <v>3</v>
      </c>
      <c r="AR91" s="78">
        <v>3</v>
      </c>
      <c r="AS91" s="78">
        <v>4</v>
      </c>
      <c r="AT91" s="78">
        <v>4</v>
      </c>
      <c r="AU91" s="78">
        <v>3</v>
      </c>
      <c r="AV91" s="78">
        <v>3</v>
      </c>
      <c r="AW91" s="78">
        <v>3</v>
      </c>
      <c r="AX91" s="78">
        <v>3</v>
      </c>
      <c r="AY91" s="78">
        <v>3</v>
      </c>
      <c r="AZ91" s="78">
        <v>3</v>
      </c>
      <c r="BA91" s="78">
        <v>3</v>
      </c>
      <c r="BB91" s="78">
        <v>5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1</v>
      </c>
      <c r="BJ91" s="78">
        <v>2</v>
      </c>
      <c r="BK91" s="78">
        <v>2</v>
      </c>
      <c r="BL91" s="78">
        <v>0</v>
      </c>
      <c r="BM91" s="78">
        <v>0</v>
      </c>
      <c r="BN91" s="78">
        <v>1</v>
      </c>
      <c r="BO91" s="78">
        <v>2</v>
      </c>
      <c r="BP91" s="78">
        <v>1</v>
      </c>
      <c r="BQ91" s="78">
        <v>0</v>
      </c>
      <c r="BR91" s="78">
        <v>1</v>
      </c>
      <c r="BS91" s="78">
        <v>1</v>
      </c>
      <c r="BT91" s="78">
        <v>0</v>
      </c>
      <c r="BU91" s="78">
        <v>1</v>
      </c>
      <c r="BV91" s="78">
        <v>0</v>
      </c>
      <c r="BW91" s="78">
        <v>1</v>
      </c>
      <c r="BX91" s="78">
        <v>1</v>
      </c>
      <c r="BY91" s="78">
        <v>0</v>
      </c>
      <c r="BZ91" s="78">
        <v>1</v>
      </c>
      <c r="CA91" s="78">
        <v>1</v>
      </c>
      <c r="CB91" s="78">
        <v>1</v>
      </c>
      <c r="CC91" s="78">
        <v>4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12</v>
      </c>
      <c r="CK91" s="78">
        <v>10</v>
      </c>
      <c r="CL91" s="78">
        <v>7</v>
      </c>
      <c r="CM91" s="78">
        <v>13</v>
      </c>
      <c r="CN91" s="78">
        <v>9</v>
      </c>
      <c r="CO91" s="78">
        <v>8</v>
      </c>
      <c r="CP91" s="78">
        <v>7</v>
      </c>
      <c r="CQ91" s="78">
        <v>8</v>
      </c>
      <c r="CR91" s="78">
        <v>9</v>
      </c>
      <c r="CS91" s="78">
        <v>11</v>
      </c>
      <c r="CT91" s="78">
        <v>8</v>
      </c>
      <c r="CU91" s="78">
        <v>16</v>
      </c>
      <c r="CV91" s="78">
        <v>16</v>
      </c>
      <c r="CW91" s="78">
        <v>9</v>
      </c>
      <c r="CX91" s="78">
        <v>8</v>
      </c>
      <c r="CY91" s="78">
        <v>8</v>
      </c>
      <c r="CZ91" s="78">
        <v>12</v>
      </c>
      <c r="DA91" s="78">
        <v>8</v>
      </c>
      <c r="DB91" s="78">
        <v>9</v>
      </c>
      <c r="DC91" s="78">
        <v>8</v>
      </c>
      <c r="DD91" s="78">
        <v>12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0</v>
      </c>
      <c r="DL91" s="2" t="s">
        <v>1</v>
      </c>
      <c r="DM91" s="2">
        <v>1</v>
      </c>
      <c r="DN91" s="91">
        <v>3</v>
      </c>
      <c r="DO91" s="91">
        <v>3</v>
      </c>
      <c r="DP91" s="91">
        <v>2</v>
      </c>
      <c r="DQ91" s="91">
        <v>3</v>
      </c>
      <c r="DR91" s="91">
        <v>3</v>
      </c>
      <c r="DS91" s="91">
        <v>3</v>
      </c>
      <c r="DT91" s="91">
        <v>2</v>
      </c>
      <c r="DU91" s="91">
        <v>3</v>
      </c>
      <c r="DV91" s="91">
        <v>3</v>
      </c>
      <c r="DW91" s="91">
        <v>4</v>
      </c>
      <c r="DX91" s="91">
        <v>3</v>
      </c>
      <c r="DY91" s="91">
        <v>4</v>
      </c>
      <c r="DZ91" s="91">
        <v>3</v>
      </c>
      <c r="EA91" s="91">
        <v>3</v>
      </c>
      <c r="EB91" s="91">
        <v>3</v>
      </c>
      <c r="EC91" s="91">
        <v>3</v>
      </c>
      <c r="ED91" s="91">
        <v>4</v>
      </c>
      <c r="EE91" s="91">
        <v>2</v>
      </c>
      <c r="EF91" s="91">
        <v>4</v>
      </c>
      <c r="EG91" s="91">
        <v>2</v>
      </c>
      <c r="EH91" s="91">
        <v>2</v>
      </c>
      <c r="EI91" s="91">
        <v>3</v>
      </c>
      <c r="EJ91" s="91">
        <v>3</v>
      </c>
      <c r="EK91" s="91">
        <v>3</v>
      </c>
      <c r="EL91" s="91">
        <v>4</v>
      </c>
      <c r="EM91" s="91">
        <v>3</v>
      </c>
      <c r="EN91" s="91">
        <v>3</v>
      </c>
      <c r="EO91" s="91">
        <v>3</v>
      </c>
      <c r="EP91" s="91">
        <v>2</v>
      </c>
      <c r="EQ91" s="91">
        <v>3</v>
      </c>
      <c r="ER91" s="91">
        <v>3</v>
      </c>
      <c r="ES91" s="91">
        <v>3</v>
      </c>
      <c r="ET91" s="91">
        <v>4</v>
      </c>
      <c r="EU91" s="91">
        <v>5</v>
      </c>
      <c r="EV91" s="91">
        <v>3</v>
      </c>
      <c r="EW91" s="91">
        <v>3</v>
      </c>
      <c r="EX91" s="91">
        <v>3</v>
      </c>
      <c r="EY91" s="91">
        <v>4</v>
      </c>
      <c r="EZ91" s="91">
        <v>3</v>
      </c>
      <c r="FA91" s="91">
        <v>2</v>
      </c>
      <c r="FB91" s="91">
        <v>3</v>
      </c>
      <c r="FC91" s="91">
        <v>4</v>
      </c>
      <c r="FD91" s="91">
        <v>4</v>
      </c>
      <c r="FE91" s="91">
        <v>2</v>
      </c>
      <c r="FF91" s="91">
        <v>2</v>
      </c>
      <c r="FG91" s="91">
        <v>3</v>
      </c>
      <c r="FH91" s="91">
        <v>3</v>
      </c>
      <c r="FI91" s="91">
        <v>2</v>
      </c>
      <c r="FJ91" s="91">
        <v>2</v>
      </c>
      <c r="FK91" s="91">
        <v>2</v>
      </c>
      <c r="FL91" s="91">
        <v>3</v>
      </c>
      <c r="FM91" s="91">
        <v>4</v>
      </c>
      <c r="FN91" s="91">
        <v>3</v>
      </c>
      <c r="FO91" s="91">
        <v>2</v>
      </c>
      <c r="FP91" s="91">
        <v>2</v>
      </c>
      <c r="FQ91" s="91">
        <v>4</v>
      </c>
      <c r="FR91" s="91">
        <v>3</v>
      </c>
      <c r="FS91" s="91">
        <v>3</v>
      </c>
      <c r="FT91" s="91">
        <v>3</v>
      </c>
      <c r="FU91" s="91">
        <v>2</v>
      </c>
      <c r="FV91" s="91">
        <v>2</v>
      </c>
      <c r="FW91" s="91">
        <v>2</v>
      </c>
      <c r="FX91" s="91">
        <v>3</v>
      </c>
      <c r="FY91" s="2">
        <v>3</v>
      </c>
      <c r="FZ91" s="2">
        <v>3</v>
      </c>
      <c r="GA91" s="2">
        <v>4</v>
      </c>
      <c r="GB91" s="2">
        <v>5</v>
      </c>
      <c r="GC91" s="2">
        <v>4</v>
      </c>
      <c r="GD91" s="2">
        <v>2</v>
      </c>
      <c r="GE91" s="2">
        <v>2</v>
      </c>
    </row>
    <row r="92" spans="1:187" s="2" customFormat="1" x14ac:dyDescent="0.25">
      <c r="A92" s="2" t="s">
        <v>925</v>
      </c>
      <c r="B92" s="2" t="s">
        <v>33</v>
      </c>
      <c r="C92" s="2" t="s">
        <v>925</v>
      </c>
      <c r="D92" s="2">
        <v>20</v>
      </c>
      <c r="E92" s="2">
        <v>0</v>
      </c>
      <c r="F92" s="2">
        <v>4</v>
      </c>
      <c r="G92" s="2">
        <v>2</v>
      </c>
      <c r="H92" s="2">
        <v>20</v>
      </c>
      <c r="I92" s="2">
        <v>6</v>
      </c>
      <c r="J92" s="2">
        <v>65</v>
      </c>
      <c r="K92" s="2">
        <v>65</v>
      </c>
      <c r="L92" s="2">
        <v>49</v>
      </c>
      <c r="M92" s="2">
        <v>27</v>
      </c>
      <c r="N92" s="2">
        <v>2</v>
      </c>
      <c r="O92" s="2">
        <v>65</v>
      </c>
      <c r="P92" s="2">
        <v>0</v>
      </c>
      <c r="Q92" s="2">
        <v>56</v>
      </c>
      <c r="R92" s="2">
        <v>0.38888888888888884</v>
      </c>
      <c r="S92" s="2">
        <v>18</v>
      </c>
      <c r="T92" s="2">
        <v>-1</v>
      </c>
      <c r="U92" s="2">
        <v>4</v>
      </c>
      <c r="V92" s="2">
        <v>3</v>
      </c>
      <c r="W92" s="2">
        <v>4</v>
      </c>
      <c r="X92" s="2">
        <v>2</v>
      </c>
      <c r="Y92" s="2">
        <v>9</v>
      </c>
      <c r="Z92" s="2">
        <v>1</v>
      </c>
      <c r="AA92" s="2">
        <v>2</v>
      </c>
      <c r="AB92" s="2">
        <v>0</v>
      </c>
      <c r="AC92" s="2">
        <v>2</v>
      </c>
      <c r="AD92" s="2">
        <v>1028.827</v>
      </c>
      <c r="AE92" s="2">
        <v>1013.8</v>
      </c>
      <c r="AF92" s="2">
        <v>15.027000000000044</v>
      </c>
      <c r="AG92" s="2">
        <v>206.20092</v>
      </c>
      <c r="AH92" s="78">
        <v>4</v>
      </c>
      <c r="AI92" s="78">
        <v>4</v>
      </c>
      <c r="AJ92" s="78">
        <v>3</v>
      </c>
      <c r="AK92" s="78">
        <v>4</v>
      </c>
      <c r="AL92" s="78">
        <v>3</v>
      </c>
      <c r="AM92" s="78">
        <v>3</v>
      </c>
      <c r="AN92" s="78">
        <v>3</v>
      </c>
      <c r="AO92" s="78">
        <v>3</v>
      </c>
      <c r="AP92" s="78">
        <v>3</v>
      </c>
      <c r="AQ92" s="78">
        <v>3</v>
      </c>
      <c r="AR92" s="78">
        <v>3</v>
      </c>
      <c r="AS92" s="78">
        <v>4</v>
      </c>
      <c r="AT92" s="78">
        <v>4</v>
      </c>
      <c r="AU92" s="78">
        <v>3</v>
      </c>
      <c r="AV92" s="78">
        <v>3</v>
      </c>
      <c r="AW92" s="78">
        <v>3</v>
      </c>
      <c r="AX92" s="78">
        <v>3</v>
      </c>
      <c r="AY92" s="78">
        <v>3</v>
      </c>
      <c r="AZ92" s="78">
        <v>3</v>
      </c>
      <c r="BA92" s="78">
        <v>3</v>
      </c>
      <c r="BB92" s="78">
        <v>5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1</v>
      </c>
      <c r="BK92" s="78">
        <v>1</v>
      </c>
      <c r="BL92" s="78">
        <v>1</v>
      </c>
      <c r="BM92" s="78">
        <v>2</v>
      </c>
      <c r="BN92" s="78">
        <v>3</v>
      </c>
      <c r="BO92" s="78">
        <v>0</v>
      </c>
      <c r="BP92" s="78">
        <v>0</v>
      </c>
      <c r="BQ92" s="78">
        <v>2</v>
      </c>
      <c r="BR92" s="78">
        <v>2</v>
      </c>
      <c r="BS92" s="78">
        <v>0</v>
      </c>
      <c r="BT92" s="78">
        <v>0</v>
      </c>
      <c r="BU92" s="78">
        <v>1</v>
      </c>
      <c r="BV92" s="78">
        <v>0</v>
      </c>
      <c r="BW92" s="78">
        <v>0</v>
      </c>
      <c r="BX92" s="78">
        <v>0</v>
      </c>
      <c r="BY92" s="78">
        <v>2</v>
      </c>
      <c r="BZ92" s="78">
        <v>1</v>
      </c>
      <c r="CA92" s="78">
        <v>1</v>
      </c>
      <c r="CB92" s="78">
        <v>0</v>
      </c>
      <c r="CC92" s="78">
        <v>3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12</v>
      </c>
      <c r="CK92" s="78">
        <v>11</v>
      </c>
      <c r="CL92" s="78">
        <v>8</v>
      </c>
      <c r="CM92" s="78">
        <v>11</v>
      </c>
      <c r="CN92" s="78">
        <v>7</v>
      </c>
      <c r="CO92" s="78">
        <v>6</v>
      </c>
      <c r="CP92" s="78">
        <v>9</v>
      </c>
      <c r="CQ92" s="78">
        <v>9</v>
      </c>
      <c r="CR92" s="78">
        <v>7</v>
      </c>
      <c r="CS92" s="78">
        <v>10</v>
      </c>
      <c r="CT92" s="78">
        <v>9</v>
      </c>
      <c r="CU92" s="78">
        <v>12</v>
      </c>
      <c r="CV92" s="78">
        <v>17</v>
      </c>
      <c r="CW92" s="78">
        <v>9</v>
      </c>
      <c r="CX92" s="78">
        <v>9</v>
      </c>
      <c r="CY92" s="78">
        <v>10</v>
      </c>
      <c r="CZ92" s="78">
        <v>12</v>
      </c>
      <c r="DA92" s="78">
        <v>8</v>
      </c>
      <c r="DB92" s="78">
        <v>8</v>
      </c>
      <c r="DC92" s="78">
        <v>10</v>
      </c>
      <c r="DD92" s="78">
        <v>14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655</v>
      </c>
      <c r="DL92" s="2" t="s">
        <v>1</v>
      </c>
      <c r="DM92" s="2">
        <v>2</v>
      </c>
      <c r="DN92" s="91">
        <v>3</v>
      </c>
      <c r="DO92" s="91">
        <v>3</v>
      </c>
      <c r="DP92" s="91">
        <v>3</v>
      </c>
      <c r="DQ92" s="91">
        <v>3</v>
      </c>
      <c r="DR92" s="91">
        <v>3</v>
      </c>
      <c r="DS92" s="91">
        <v>2</v>
      </c>
      <c r="DT92" s="91">
        <v>3</v>
      </c>
      <c r="DU92" s="91">
        <v>3</v>
      </c>
      <c r="DV92" s="91">
        <v>2</v>
      </c>
      <c r="DW92" s="91">
        <v>3</v>
      </c>
      <c r="DX92" s="91">
        <v>3</v>
      </c>
      <c r="DY92" s="91">
        <v>3</v>
      </c>
      <c r="DZ92" s="91">
        <v>5</v>
      </c>
      <c r="EA92" s="91">
        <v>3</v>
      </c>
      <c r="EB92" s="91">
        <v>3</v>
      </c>
      <c r="EC92" s="91">
        <v>4</v>
      </c>
      <c r="ED92" s="91">
        <v>3</v>
      </c>
      <c r="EE92" s="91">
        <v>3</v>
      </c>
      <c r="EF92" s="91">
        <v>3</v>
      </c>
      <c r="EG92" s="91">
        <v>4</v>
      </c>
      <c r="EH92" s="91">
        <v>3</v>
      </c>
      <c r="EI92" s="91">
        <v>3</v>
      </c>
      <c r="EJ92" s="91">
        <v>3</v>
      </c>
      <c r="EK92" s="91">
        <v>3</v>
      </c>
      <c r="EL92" s="91">
        <v>3</v>
      </c>
      <c r="EM92" s="91">
        <v>2</v>
      </c>
      <c r="EN92" s="91">
        <v>2</v>
      </c>
      <c r="EO92" s="91">
        <v>3</v>
      </c>
      <c r="EP92" s="91">
        <v>3</v>
      </c>
      <c r="EQ92" s="91">
        <v>2</v>
      </c>
      <c r="ER92" s="91">
        <v>4</v>
      </c>
      <c r="ES92" s="91">
        <v>3</v>
      </c>
      <c r="ET92" s="91">
        <v>3</v>
      </c>
      <c r="EU92" s="91">
        <v>5</v>
      </c>
      <c r="EV92" s="91">
        <v>3</v>
      </c>
      <c r="EW92" s="91">
        <v>3</v>
      </c>
      <c r="EX92" s="91">
        <v>3</v>
      </c>
      <c r="EY92" s="91">
        <v>6</v>
      </c>
      <c r="EZ92" s="91">
        <v>3</v>
      </c>
      <c r="FA92" s="91">
        <v>3</v>
      </c>
      <c r="FB92" s="91">
        <v>3</v>
      </c>
      <c r="FC92" s="91">
        <v>2</v>
      </c>
      <c r="FD92" s="91">
        <v>3</v>
      </c>
      <c r="FE92" s="91">
        <v>2</v>
      </c>
      <c r="FF92" s="91">
        <v>2</v>
      </c>
      <c r="FG92" s="91">
        <v>2</v>
      </c>
      <c r="FH92" s="91">
        <v>2</v>
      </c>
      <c r="FI92" s="91">
        <v>2</v>
      </c>
      <c r="FJ92" s="91">
        <v>3</v>
      </c>
      <c r="FK92" s="91">
        <v>3</v>
      </c>
      <c r="FL92" s="91">
        <v>3</v>
      </c>
      <c r="FM92" s="91">
        <v>3</v>
      </c>
      <c r="FN92" s="91">
        <v>3</v>
      </c>
      <c r="FO92" s="91">
        <v>3</v>
      </c>
      <c r="FP92" s="91">
        <v>3</v>
      </c>
      <c r="FQ92" s="91">
        <v>3</v>
      </c>
      <c r="FR92" s="91">
        <v>2</v>
      </c>
      <c r="FS92" s="91">
        <v>2</v>
      </c>
      <c r="FT92" s="91">
        <v>3</v>
      </c>
      <c r="FU92" s="91">
        <v>5</v>
      </c>
      <c r="FV92" s="91">
        <v>3</v>
      </c>
      <c r="FW92" s="91">
        <v>3</v>
      </c>
      <c r="FX92" s="91">
        <v>3</v>
      </c>
      <c r="FY92" s="2">
        <v>3</v>
      </c>
      <c r="FZ92" s="2">
        <v>3</v>
      </c>
      <c r="GA92" s="2">
        <v>3</v>
      </c>
      <c r="GB92" s="2">
        <v>3</v>
      </c>
      <c r="GC92" s="2">
        <v>4</v>
      </c>
      <c r="GD92" s="2">
        <v>2</v>
      </c>
      <c r="GE92" s="2">
        <v>2</v>
      </c>
    </row>
    <row r="93" spans="1:187" s="2" customFormat="1" x14ac:dyDescent="0.25">
      <c r="A93" s="2" t="s">
        <v>926</v>
      </c>
      <c r="B93" s="2" t="s">
        <v>665</v>
      </c>
      <c r="C93" s="2" t="s">
        <v>926</v>
      </c>
      <c r="D93" s="2">
        <v>20</v>
      </c>
      <c r="E93" s="2">
        <v>0</v>
      </c>
      <c r="F93" s="2">
        <v>13</v>
      </c>
      <c r="G93" s="2">
        <v>0</v>
      </c>
      <c r="H93" s="2">
        <v>20</v>
      </c>
      <c r="I93" s="2">
        <v>13</v>
      </c>
      <c r="J93" s="2">
        <v>68</v>
      </c>
      <c r="K93" s="2">
        <v>62</v>
      </c>
      <c r="L93" s="2">
        <v>56</v>
      </c>
      <c r="M93" s="2">
        <v>24</v>
      </c>
      <c r="N93" s="2">
        <v>0</v>
      </c>
      <c r="O93" s="2">
        <v>68</v>
      </c>
      <c r="P93" s="2">
        <v>0.28571428571428559</v>
      </c>
      <c r="Q93" s="2">
        <v>54</v>
      </c>
      <c r="R93" s="2">
        <v>-0.11111111111111116</v>
      </c>
      <c r="S93" s="2">
        <v>20</v>
      </c>
      <c r="T93" s="2">
        <v>-0.4444444444444442</v>
      </c>
      <c r="U93" s="2">
        <v>4</v>
      </c>
      <c r="V93" s="2">
        <v>6</v>
      </c>
      <c r="W93" s="2">
        <v>6</v>
      </c>
      <c r="X93" s="2">
        <v>2</v>
      </c>
      <c r="Y93" s="2">
        <v>5</v>
      </c>
      <c r="Z93" s="2">
        <v>5</v>
      </c>
      <c r="AA93" s="2">
        <v>5</v>
      </c>
      <c r="AB93" s="2">
        <v>0</v>
      </c>
      <c r="AC93" s="2">
        <v>3</v>
      </c>
      <c r="AD93" s="2">
        <v>990.06600000000003</v>
      </c>
      <c r="AE93" s="2">
        <v>947.65800000000002</v>
      </c>
      <c r="AF93" s="2">
        <v>42.408000000000015</v>
      </c>
      <c r="AG93" s="2">
        <v>210.00093000000001</v>
      </c>
      <c r="AH93" s="78">
        <v>4</v>
      </c>
      <c r="AI93" s="78">
        <v>4</v>
      </c>
      <c r="AJ93" s="78">
        <v>3</v>
      </c>
      <c r="AK93" s="78">
        <v>4</v>
      </c>
      <c r="AL93" s="78">
        <v>3</v>
      </c>
      <c r="AM93" s="78">
        <v>3</v>
      </c>
      <c r="AN93" s="78">
        <v>3</v>
      </c>
      <c r="AO93" s="78">
        <v>3</v>
      </c>
      <c r="AP93" s="78">
        <v>3</v>
      </c>
      <c r="AQ93" s="78">
        <v>3</v>
      </c>
      <c r="AR93" s="78">
        <v>3</v>
      </c>
      <c r="AS93" s="78">
        <v>4</v>
      </c>
      <c r="AT93" s="78">
        <v>4</v>
      </c>
      <c r="AU93" s="78">
        <v>3</v>
      </c>
      <c r="AV93" s="78">
        <v>3</v>
      </c>
      <c r="AW93" s="78">
        <v>3</v>
      </c>
      <c r="AX93" s="78">
        <v>3</v>
      </c>
      <c r="AY93" s="78">
        <v>3</v>
      </c>
      <c r="AZ93" s="78">
        <v>3</v>
      </c>
      <c r="BA93" s="78">
        <v>3</v>
      </c>
      <c r="BB93" s="78">
        <v>4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1</v>
      </c>
      <c r="BJ93" s="78">
        <v>0</v>
      </c>
      <c r="BK93" s="78">
        <v>3</v>
      </c>
      <c r="BL93" s="78">
        <v>4</v>
      </c>
      <c r="BM93" s="78">
        <v>1</v>
      </c>
      <c r="BN93" s="78">
        <v>1</v>
      </c>
      <c r="BO93" s="78">
        <v>2</v>
      </c>
      <c r="BP93" s="78">
        <v>1</v>
      </c>
      <c r="BQ93" s="78">
        <v>2</v>
      </c>
      <c r="BR93" s="78">
        <v>2</v>
      </c>
      <c r="BS93" s="78">
        <v>1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  <c r="CC93" s="78">
        <v>2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11</v>
      </c>
      <c r="CK93" s="78">
        <v>12</v>
      </c>
      <c r="CL93" s="78">
        <v>6</v>
      </c>
      <c r="CM93" s="78">
        <v>8</v>
      </c>
      <c r="CN93" s="78">
        <v>8</v>
      </c>
      <c r="CO93" s="78">
        <v>9</v>
      </c>
      <c r="CP93" s="78">
        <v>7</v>
      </c>
      <c r="CQ93" s="78">
        <v>8</v>
      </c>
      <c r="CR93" s="78">
        <v>8</v>
      </c>
      <c r="CS93" s="78">
        <v>11</v>
      </c>
      <c r="CT93" s="78">
        <v>9</v>
      </c>
      <c r="CU93" s="78">
        <v>13</v>
      </c>
      <c r="CV93" s="78">
        <v>17</v>
      </c>
      <c r="CW93" s="78">
        <v>10</v>
      </c>
      <c r="CX93" s="78">
        <v>10</v>
      </c>
      <c r="CY93" s="78">
        <v>9</v>
      </c>
      <c r="CZ93" s="78">
        <v>12</v>
      </c>
      <c r="DA93" s="78">
        <v>10</v>
      </c>
      <c r="DB93" s="78">
        <v>11</v>
      </c>
      <c r="DC93" s="78">
        <v>10</v>
      </c>
      <c r="DD93" s="78">
        <v>11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354</v>
      </c>
      <c r="DL93" s="2" t="s">
        <v>1</v>
      </c>
      <c r="DM93" s="2">
        <v>3</v>
      </c>
      <c r="DN93" s="91">
        <v>3</v>
      </c>
      <c r="DO93" s="91">
        <v>3</v>
      </c>
      <c r="DP93" s="91">
        <v>2</v>
      </c>
      <c r="DQ93" s="91">
        <v>2</v>
      </c>
      <c r="DR93" s="91">
        <v>3</v>
      </c>
      <c r="DS93" s="91">
        <v>2</v>
      </c>
      <c r="DT93" s="91">
        <v>3</v>
      </c>
      <c r="DU93" s="91">
        <v>3</v>
      </c>
      <c r="DV93" s="91">
        <v>4</v>
      </c>
      <c r="DW93" s="91">
        <v>5</v>
      </c>
      <c r="DX93" s="91">
        <v>4</v>
      </c>
      <c r="DY93" s="91">
        <v>3</v>
      </c>
      <c r="DZ93" s="91">
        <v>4</v>
      </c>
      <c r="EA93" s="91">
        <v>3</v>
      </c>
      <c r="EB93" s="91">
        <v>4</v>
      </c>
      <c r="EC93" s="91">
        <v>3</v>
      </c>
      <c r="ED93" s="91">
        <v>4</v>
      </c>
      <c r="EE93" s="91">
        <v>4</v>
      </c>
      <c r="EF93" s="91">
        <v>4</v>
      </c>
      <c r="EG93" s="91">
        <v>3</v>
      </c>
      <c r="EH93" s="91">
        <v>2</v>
      </c>
      <c r="EI93" s="91">
        <v>3</v>
      </c>
      <c r="EJ93" s="91">
        <v>3</v>
      </c>
      <c r="EK93" s="91">
        <v>2</v>
      </c>
      <c r="EL93" s="91">
        <v>2</v>
      </c>
      <c r="EM93" s="91">
        <v>3</v>
      </c>
      <c r="EN93" s="91">
        <v>3</v>
      </c>
      <c r="EO93" s="91">
        <v>2</v>
      </c>
      <c r="EP93" s="91">
        <v>3</v>
      </c>
      <c r="EQ93" s="91">
        <v>2</v>
      </c>
      <c r="ER93" s="91">
        <v>3</v>
      </c>
      <c r="ES93" s="91">
        <v>3</v>
      </c>
      <c r="ET93" s="91">
        <v>4</v>
      </c>
      <c r="EU93" s="91">
        <v>4</v>
      </c>
      <c r="EV93" s="91">
        <v>3</v>
      </c>
      <c r="EW93" s="91">
        <v>3</v>
      </c>
      <c r="EX93" s="91">
        <v>3</v>
      </c>
      <c r="EY93" s="91">
        <v>4</v>
      </c>
      <c r="EZ93" s="91">
        <v>3</v>
      </c>
      <c r="FA93" s="91">
        <v>4</v>
      </c>
      <c r="FB93" s="91">
        <v>3</v>
      </c>
      <c r="FC93" s="91">
        <v>2</v>
      </c>
      <c r="FD93" s="91">
        <v>3</v>
      </c>
      <c r="FE93" s="91">
        <v>3</v>
      </c>
      <c r="FF93" s="91">
        <v>2</v>
      </c>
      <c r="FG93" s="91">
        <v>2</v>
      </c>
      <c r="FH93" s="91">
        <v>2</v>
      </c>
      <c r="FI93" s="91">
        <v>4</v>
      </c>
      <c r="FJ93" s="91">
        <v>2</v>
      </c>
      <c r="FK93" s="91">
        <v>2</v>
      </c>
      <c r="FL93" s="91">
        <v>3</v>
      </c>
      <c r="FM93" s="91">
        <v>5</v>
      </c>
      <c r="FN93" s="91">
        <v>4</v>
      </c>
      <c r="FO93" s="91">
        <v>3</v>
      </c>
      <c r="FP93" s="91">
        <v>3</v>
      </c>
      <c r="FQ93" s="91">
        <v>4</v>
      </c>
      <c r="FR93" s="91">
        <v>3</v>
      </c>
      <c r="FS93" s="91">
        <v>3</v>
      </c>
      <c r="FT93" s="91">
        <v>4</v>
      </c>
      <c r="FU93" s="91">
        <v>4</v>
      </c>
      <c r="FV93" s="91">
        <v>2</v>
      </c>
      <c r="FW93" s="91">
        <v>3</v>
      </c>
      <c r="FX93" s="91">
        <v>2</v>
      </c>
      <c r="FY93" s="2">
        <v>2</v>
      </c>
      <c r="FZ93" s="2">
        <v>2</v>
      </c>
      <c r="GA93" s="2">
        <v>3</v>
      </c>
      <c r="GB93" s="2">
        <v>3</v>
      </c>
      <c r="GC93" s="2">
        <v>4</v>
      </c>
      <c r="GD93" s="2">
        <v>3</v>
      </c>
    </row>
    <row r="94" spans="1:187" s="2" customFormat="1" x14ac:dyDescent="0.25">
      <c r="A94" s="2" t="s">
        <v>927</v>
      </c>
      <c r="B94" s="2" t="s">
        <v>656</v>
      </c>
      <c r="C94" s="2" t="s">
        <v>927</v>
      </c>
      <c r="D94" s="2">
        <v>15</v>
      </c>
      <c r="E94" s="2">
        <v>0</v>
      </c>
      <c r="F94" s="2">
        <v>10</v>
      </c>
      <c r="G94" s="2">
        <v>0</v>
      </c>
      <c r="H94" s="2">
        <v>15</v>
      </c>
      <c r="I94" s="2">
        <v>10</v>
      </c>
      <c r="J94" s="2">
        <v>66</v>
      </c>
      <c r="K94" s="2">
        <v>65</v>
      </c>
      <c r="L94" s="2">
        <v>54</v>
      </c>
      <c r="M94" s="2">
        <v>27</v>
      </c>
      <c r="N94" s="2">
        <v>0</v>
      </c>
      <c r="O94" s="2">
        <v>66</v>
      </c>
      <c r="P94" s="2">
        <v>4.761904761904745E-2</v>
      </c>
      <c r="Q94" s="2">
        <v>56</v>
      </c>
      <c r="R94" s="2">
        <v>0.11111111111111116</v>
      </c>
      <c r="S94" s="2">
        <v>19</v>
      </c>
      <c r="T94" s="2">
        <v>-0.88888888888888884</v>
      </c>
      <c r="U94" s="2">
        <v>4</v>
      </c>
      <c r="V94" s="2">
        <v>4</v>
      </c>
      <c r="W94" s="2">
        <v>5</v>
      </c>
      <c r="X94" s="2">
        <v>4</v>
      </c>
      <c r="Y94" s="2">
        <v>3</v>
      </c>
      <c r="Z94" s="2">
        <v>1</v>
      </c>
      <c r="AA94" s="2">
        <v>3</v>
      </c>
      <c r="AB94" s="2">
        <v>1</v>
      </c>
      <c r="AC94" s="2">
        <v>4</v>
      </c>
      <c r="AD94" s="2">
        <v>995.60299999999995</v>
      </c>
      <c r="AE94" s="2">
        <v>984.625</v>
      </c>
      <c r="AF94" s="2">
        <v>10.977999999999952</v>
      </c>
      <c r="AG94" s="2">
        <v>212.00094000000001</v>
      </c>
      <c r="AH94" s="78">
        <v>4</v>
      </c>
      <c r="AI94" s="78">
        <v>4</v>
      </c>
      <c r="AJ94" s="78">
        <v>3</v>
      </c>
      <c r="AK94" s="78">
        <v>4</v>
      </c>
      <c r="AL94" s="78">
        <v>3</v>
      </c>
      <c r="AM94" s="78">
        <v>3</v>
      </c>
      <c r="AN94" s="78">
        <v>3</v>
      </c>
      <c r="AO94" s="78">
        <v>3</v>
      </c>
      <c r="AP94" s="78">
        <v>3</v>
      </c>
      <c r="AQ94" s="78">
        <v>3</v>
      </c>
      <c r="AR94" s="78">
        <v>3</v>
      </c>
      <c r="AS94" s="78">
        <v>4</v>
      </c>
      <c r="AT94" s="78">
        <v>4</v>
      </c>
      <c r="AU94" s="78">
        <v>3</v>
      </c>
      <c r="AV94" s="78">
        <v>3</v>
      </c>
      <c r="AW94" s="78">
        <v>3</v>
      </c>
      <c r="AX94" s="78">
        <v>3</v>
      </c>
      <c r="AY94" s="78">
        <v>3</v>
      </c>
      <c r="AZ94" s="78">
        <v>3</v>
      </c>
      <c r="BA94" s="78">
        <v>3</v>
      </c>
      <c r="BB94" s="78">
        <v>4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0</v>
      </c>
      <c r="BJ94" s="78">
        <v>1</v>
      </c>
      <c r="BK94" s="78">
        <v>1</v>
      </c>
      <c r="BL94" s="78">
        <v>0</v>
      </c>
      <c r="BM94" s="78">
        <v>1</v>
      </c>
      <c r="BN94" s="78">
        <v>2</v>
      </c>
      <c r="BO94" s="78">
        <v>1</v>
      </c>
      <c r="BP94" s="78">
        <v>3</v>
      </c>
      <c r="BQ94" s="78">
        <v>0</v>
      </c>
      <c r="BR94" s="78">
        <v>1</v>
      </c>
      <c r="BS94" s="78">
        <v>0</v>
      </c>
      <c r="BT94" s="78">
        <v>1</v>
      </c>
      <c r="BU94" s="78">
        <v>0</v>
      </c>
      <c r="BV94" s="78">
        <v>0</v>
      </c>
      <c r="BW94" s="78">
        <v>0</v>
      </c>
      <c r="BX94" s="78">
        <v>0</v>
      </c>
      <c r="BY94" s="78">
        <v>1</v>
      </c>
      <c r="BZ94" s="78">
        <v>2</v>
      </c>
      <c r="CA94" s="78">
        <v>0</v>
      </c>
      <c r="CB94" s="78">
        <v>0</v>
      </c>
      <c r="CC94" s="78">
        <v>1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12</v>
      </c>
      <c r="CK94" s="78">
        <v>11</v>
      </c>
      <c r="CL94" s="78">
        <v>8</v>
      </c>
      <c r="CM94" s="78">
        <v>13</v>
      </c>
      <c r="CN94" s="78">
        <v>8</v>
      </c>
      <c r="CO94" s="78">
        <v>7</v>
      </c>
      <c r="CP94" s="78">
        <v>8</v>
      </c>
      <c r="CQ94" s="78">
        <v>6</v>
      </c>
      <c r="CR94" s="78">
        <v>9</v>
      </c>
      <c r="CS94" s="78">
        <v>11</v>
      </c>
      <c r="CT94" s="78">
        <v>11</v>
      </c>
      <c r="CU94" s="78">
        <v>12</v>
      </c>
      <c r="CV94" s="78">
        <v>16</v>
      </c>
      <c r="CW94" s="78">
        <v>9</v>
      </c>
      <c r="CX94" s="78">
        <v>9</v>
      </c>
      <c r="CY94" s="78">
        <v>10</v>
      </c>
      <c r="CZ94" s="78">
        <v>12</v>
      </c>
      <c r="DA94" s="78">
        <v>7</v>
      </c>
      <c r="DB94" s="78">
        <v>10</v>
      </c>
      <c r="DC94" s="78">
        <v>10</v>
      </c>
      <c r="DD94" s="78">
        <v>13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206</v>
      </c>
      <c r="DL94" s="2" t="s">
        <v>1</v>
      </c>
      <c r="DM94" s="2">
        <v>4</v>
      </c>
      <c r="DN94" s="91">
        <v>3</v>
      </c>
      <c r="DO94" s="91">
        <v>2</v>
      </c>
      <c r="DP94" s="91">
        <v>3</v>
      </c>
      <c r="DQ94" s="91">
        <v>4</v>
      </c>
      <c r="DR94" s="91">
        <v>3</v>
      </c>
      <c r="DS94" s="91">
        <v>2</v>
      </c>
      <c r="DT94" s="91">
        <v>3</v>
      </c>
      <c r="DU94" s="91">
        <v>2</v>
      </c>
      <c r="DV94" s="91">
        <v>3</v>
      </c>
      <c r="DW94" s="91">
        <v>4</v>
      </c>
      <c r="DX94" s="91">
        <v>3</v>
      </c>
      <c r="DY94" s="91">
        <v>3</v>
      </c>
      <c r="DZ94" s="91">
        <v>4</v>
      </c>
      <c r="EA94" s="91">
        <v>3</v>
      </c>
      <c r="EB94" s="91">
        <v>3</v>
      </c>
      <c r="EC94" s="91">
        <v>4</v>
      </c>
      <c r="ED94" s="91">
        <v>5</v>
      </c>
      <c r="EE94" s="91">
        <v>2</v>
      </c>
      <c r="EF94" s="91">
        <v>3</v>
      </c>
      <c r="EG94" s="91">
        <v>3</v>
      </c>
      <c r="EH94" s="91">
        <v>4</v>
      </c>
      <c r="EI94" s="91">
        <v>3</v>
      </c>
      <c r="EJ94" s="91">
        <v>3</v>
      </c>
      <c r="EK94" s="91">
        <v>2</v>
      </c>
      <c r="EL94" s="91">
        <v>3</v>
      </c>
      <c r="EM94" s="91">
        <v>3</v>
      </c>
      <c r="EN94" s="91">
        <v>3</v>
      </c>
      <c r="EO94" s="91">
        <v>2</v>
      </c>
      <c r="EP94" s="91">
        <v>2</v>
      </c>
      <c r="EQ94" s="91">
        <v>3</v>
      </c>
      <c r="ER94" s="91">
        <v>4</v>
      </c>
      <c r="ES94" s="91">
        <v>4</v>
      </c>
      <c r="ET94" s="91">
        <v>2</v>
      </c>
      <c r="EU94" s="91">
        <v>4</v>
      </c>
      <c r="EV94" s="91">
        <v>3</v>
      </c>
      <c r="EW94" s="91">
        <v>3</v>
      </c>
      <c r="EX94" s="91">
        <v>3</v>
      </c>
      <c r="EY94" s="91">
        <v>3</v>
      </c>
      <c r="EZ94" s="91">
        <v>3</v>
      </c>
      <c r="FA94" s="91">
        <v>4</v>
      </c>
      <c r="FB94" s="91">
        <v>4</v>
      </c>
      <c r="FC94" s="91">
        <v>4</v>
      </c>
      <c r="FD94" s="91">
        <v>3</v>
      </c>
      <c r="FE94" s="91">
        <v>3</v>
      </c>
      <c r="FF94" s="91">
        <v>3</v>
      </c>
      <c r="FG94" s="91">
        <v>3</v>
      </c>
      <c r="FH94" s="91">
        <v>2</v>
      </c>
      <c r="FI94" s="91">
        <v>2</v>
      </c>
      <c r="FJ94" s="91">
        <v>3</v>
      </c>
      <c r="FK94" s="91">
        <v>4</v>
      </c>
      <c r="FL94" s="91">
        <v>3</v>
      </c>
      <c r="FM94" s="91">
        <v>4</v>
      </c>
      <c r="FN94" s="91">
        <v>3</v>
      </c>
      <c r="FO94" s="91">
        <v>3</v>
      </c>
      <c r="FP94" s="91">
        <v>3</v>
      </c>
      <c r="FQ94" s="91">
        <v>4</v>
      </c>
      <c r="FR94" s="91">
        <v>2</v>
      </c>
      <c r="FS94" s="91">
        <v>3</v>
      </c>
      <c r="FT94" s="91">
        <v>3</v>
      </c>
      <c r="FU94" s="91">
        <v>3</v>
      </c>
      <c r="FV94" s="91">
        <v>3</v>
      </c>
      <c r="FW94" s="91">
        <v>3</v>
      </c>
      <c r="FX94" s="91">
        <v>3</v>
      </c>
      <c r="FY94" s="2">
        <v>2</v>
      </c>
      <c r="FZ94" s="2">
        <v>3</v>
      </c>
      <c r="GA94" s="2">
        <v>3</v>
      </c>
      <c r="GB94" s="2">
        <v>4</v>
      </c>
      <c r="GC94" s="2">
        <v>4</v>
      </c>
      <c r="GD94" s="2">
        <v>2</v>
      </c>
    </row>
    <row r="95" spans="1:187" s="2" customFormat="1" x14ac:dyDescent="0.25">
      <c r="A95" s="2" t="s">
        <v>928</v>
      </c>
      <c r="B95" s="2" t="s">
        <v>661</v>
      </c>
      <c r="C95" s="2" t="s">
        <v>928</v>
      </c>
      <c r="D95" s="2">
        <v>14</v>
      </c>
      <c r="E95" s="2">
        <v>0</v>
      </c>
      <c r="F95" s="2">
        <v>7</v>
      </c>
      <c r="G95" s="2">
        <v>2</v>
      </c>
      <c r="H95" s="2">
        <v>14</v>
      </c>
      <c r="I95" s="2">
        <v>9</v>
      </c>
      <c r="J95" s="2">
        <v>64</v>
      </c>
      <c r="K95" s="2">
        <v>67</v>
      </c>
      <c r="L95" s="2">
        <v>54</v>
      </c>
      <c r="M95" s="2">
        <v>29</v>
      </c>
      <c r="N95" s="2">
        <v>0</v>
      </c>
      <c r="O95" s="2">
        <v>64</v>
      </c>
      <c r="P95" s="2">
        <v>-0.14285714285714324</v>
      </c>
      <c r="Q95" s="2">
        <v>55</v>
      </c>
      <c r="R95" s="2">
        <v>5.5555555555555358E-2</v>
      </c>
      <c r="S95" s="2">
        <v>18</v>
      </c>
      <c r="T95" s="2">
        <v>-1.2222222222222223</v>
      </c>
      <c r="U95" s="2">
        <v>6</v>
      </c>
      <c r="V95" s="2">
        <v>3</v>
      </c>
      <c r="W95" s="2">
        <v>3</v>
      </c>
      <c r="X95" s="2">
        <v>3</v>
      </c>
      <c r="Y95" s="2">
        <v>4</v>
      </c>
      <c r="Z95" s="2">
        <v>2</v>
      </c>
      <c r="AA95" s="2">
        <v>1</v>
      </c>
      <c r="AB95" s="2">
        <v>1</v>
      </c>
      <c r="AC95" s="2">
        <v>5</v>
      </c>
      <c r="AD95" s="2">
        <v>995.60299999999995</v>
      </c>
      <c r="AE95" s="2">
        <v>1012.42</v>
      </c>
      <c r="AF95" s="2">
        <v>-16.817000000000007</v>
      </c>
      <c r="AG95" s="2">
        <v>214.00094999999999</v>
      </c>
      <c r="AH95" s="78">
        <v>4</v>
      </c>
      <c r="AI95" s="78">
        <v>4</v>
      </c>
      <c r="AJ95" s="78">
        <v>3</v>
      </c>
      <c r="AK95" s="78">
        <v>4</v>
      </c>
      <c r="AL95" s="78">
        <v>3</v>
      </c>
      <c r="AM95" s="78">
        <v>3</v>
      </c>
      <c r="AN95" s="78">
        <v>3</v>
      </c>
      <c r="AO95" s="78">
        <v>3</v>
      </c>
      <c r="AP95" s="78">
        <v>3</v>
      </c>
      <c r="AQ95" s="78">
        <v>3</v>
      </c>
      <c r="AR95" s="78">
        <v>3</v>
      </c>
      <c r="AS95" s="78">
        <v>4</v>
      </c>
      <c r="AT95" s="78">
        <v>4</v>
      </c>
      <c r="AU95" s="78">
        <v>3</v>
      </c>
      <c r="AV95" s="78">
        <v>3</v>
      </c>
      <c r="AW95" s="78">
        <v>3</v>
      </c>
      <c r="AX95" s="78">
        <v>3</v>
      </c>
      <c r="AY95" s="78">
        <v>3</v>
      </c>
      <c r="AZ95" s="78">
        <v>3</v>
      </c>
      <c r="BA95" s="78">
        <v>3</v>
      </c>
      <c r="BB95" s="78">
        <v>4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1</v>
      </c>
      <c r="BJ95" s="78">
        <v>2</v>
      </c>
      <c r="BK95" s="78">
        <v>0</v>
      </c>
      <c r="BL95" s="78">
        <v>0</v>
      </c>
      <c r="BM95" s="78">
        <v>0</v>
      </c>
      <c r="BN95" s="78">
        <v>2</v>
      </c>
      <c r="BO95" s="78">
        <v>0</v>
      </c>
      <c r="BP95" s="78">
        <v>0</v>
      </c>
      <c r="BQ95" s="78">
        <v>1</v>
      </c>
      <c r="BR95" s="78">
        <v>1</v>
      </c>
      <c r="BS95" s="78">
        <v>0</v>
      </c>
      <c r="BT95" s="78">
        <v>0</v>
      </c>
      <c r="BU95" s="78">
        <v>0</v>
      </c>
      <c r="BV95" s="78">
        <v>0</v>
      </c>
      <c r="BW95" s="78">
        <v>0</v>
      </c>
      <c r="BX95" s="78">
        <v>0</v>
      </c>
      <c r="BY95" s="78">
        <v>1</v>
      </c>
      <c r="BZ95" s="78">
        <v>0</v>
      </c>
      <c r="CA95" s="78">
        <v>1</v>
      </c>
      <c r="CB95" s="78">
        <v>1</v>
      </c>
      <c r="CC95" s="78">
        <v>4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12</v>
      </c>
      <c r="CK95" s="78">
        <v>10</v>
      </c>
      <c r="CL95" s="78">
        <v>9</v>
      </c>
      <c r="CM95" s="78">
        <v>12</v>
      </c>
      <c r="CN95" s="78">
        <v>9</v>
      </c>
      <c r="CO95" s="78">
        <v>7</v>
      </c>
      <c r="CP95" s="78">
        <v>9</v>
      </c>
      <c r="CQ95" s="78">
        <v>9</v>
      </c>
      <c r="CR95" s="78">
        <v>10</v>
      </c>
      <c r="CS95" s="78">
        <v>11</v>
      </c>
      <c r="CT95" s="78">
        <v>9</v>
      </c>
      <c r="CU95" s="78">
        <v>13</v>
      </c>
      <c r="CV95" s="78">
        <v>18</v>
      </c>
      <c r="CW95" s="78">
        <v>9</v>
      </c>
      <c r="CX95" s="78">
        <v>11</v>
      </c>
      <c r="CY95" s="78">
        <v>11</v>
      </c>
      <c r="CZ95" s="78">
        <v>11</v>
      </c>
      <c r="DA95" s="78">
        <v>10</v>
      </c>
      <c r="DB95" s="78">
        <v>8</v>
      </c>
      <c r="DC95" s="78">
        <v>8</v>
      </c>
      <c r="DD95" s="78">
        <v>8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5</v>
      </c>
      <c r="DL95" s="2" t="s">
        <v>1</v>
      </c>
      <c r="DM95" s="2">
        <v>5</v>
      </c>
      <c r="DN95" s="91">
        <v>3</v>
      </c>
      <c r="DO95" s="91">
        <v>2</v>
      </c>
      <c r="DP95" s="91">
        <v>3</v>
      </c>
      <c r="DQ95" s="91">
        <v>3</v>
      </c>
      <c r="DR95" s="91">
        <v>3</v>
      </c>
      <c r="DS95" s="91">
        <v>2</v>
      </c>
      <c r="DT95" s="91">
        <v>3</v>
      </c>
      <c r="DU95" s="91">
        <v>3</v>
      </c>
      <c r="DV95" s="91">
        <v>2</v>
      </c>
      <c r="DW95" s="91">
        <v>3</v>
      </c>
      <c r="DX95" s="91">
        <v>3</v>
      </c>
      <c r="DY95" s="91">
        <v>3</v>
      </c>
      <c r="DZ95" s="91">
        <v>5</v>
      </c>
      <c r="EA95" s="91">
        <v>3</v>
      </c>
      <c r="EB95" s="91">
        <v>5</v>
      </c>
      <c r="EC95" s="91">
        <v>4</v>
      </c>
      <c r="ED95" s="91">
        <v>3</v>
      </c>
      <c r="EE95" s="91">
        <v>3</v>
      </c>
      <c r="EF95" s="91">
        <v>3</v>
      </c>
      <c r="EG95" s="91">
        <v>3</v>
      </c>
      <c r="EH95" s="91">
        <v>2</v>
      </c>
      <c r="EI95" s="91">
        <v>4</v>
      </c>
      <c r="EJ95" s="91">
        <v>2</v>
      </c>
      <c r="EK95" s="91">
        <v>3</v>
      </c>
      <c r="EL95" s="91">
        <v>3</v>
      </c>
      <c r="EM95" s="91">
        <v>3</v>
      </c>
      <c r="EN95" s="91">
        <v>3</v>
      </c>
      <c r="EO95" s="91">
        <v>3</v>
      </c>
      <c r="EP95" s="91">
        <v>3</v>
      </c>
      <c r="EQ95" s="91">
        <v>5</v>
      </c>
      <c r="ER95" s="91">
        <v>4</v>
      </c>
      <c r="ES95" s="91">
        <v>3</v>
      </c>
      <c r="ET95" s="91">
        <v>3</v>
      </c>
      <c r="EU95" s="91">
        <v>4</v>
      </c>
      <c r="EV95" s="91">
        <v>3</v>
      </c>
      <c r="EW95" s="91">
        <v>3</v>
      </c>
      <c r="EX95" s="91">
        <v>4</v>
      </c>
      <c r="EY95" s="91">
        <v>4</v>
      </c>
      <c r="EZ95" s="91">
        <v>3</v>
      </c>
      <c r="FA95" s="91">
        <v>3</v>
      </c>
      <c r="FB95" s="91">
        <v>2</v>
      </c>
      <c r="FC95" s="91">
        <v>2</v>
      </c>
      <c r="FD95" s="91">
        <v>2</v>
      </c>
      <c r="FE95" s="91">
        <v>3</v>
      </c>
      <c r="FF95" s="91">
        <v>3</v>
      </c>
      <c r="FG95" s="91">
        <v>3</v>
      </c>
      <c r="FH95" s="91">
        <v>3</v>
      </c>
      <c r="FI95" s="91">
        <v>2</v>
      </c>
      <c r="FJ95" s="91">
        <v>3</v>
      </c>
      <c r="FK95" s="91">
        <v>3</v>
      </c>
      <c r="FL95" s="91">
        <v>4</v>
      </c>
      <c r="FM95" s="91">
        <v>4</v>
      </c>
      <c r="FN95" s="91">
        <v>3</v>
      </c>
      <c r="FO95" s="91">
        <v>3</v>
      </c>
      <c r="FP95" s="91">
        <v>3</v>
      </c>
      <c r="FQ95" s="91">
        <v>4</v>
      </c>
      <c r="FR95" s="91">
        <v>4</v>
      </c>
      <c r="FS95" s="91">
        <v>2</v>
      </c>
      <c r="FT95" s="91">
        <v>3</v>
      </c>
      <c r="FU95" s="91">
        <v>2</v>
      </c>
      <c r="FV95" s="91">
        <v>3</v>
      </c>
      <c r="FW95" s="91">
        <v>3</v>
      </c>
      <c r="FX95" s="91">
        <v>3</v>
      </c>
      <c r="FY95" s="2">
        <v>3</v>
      </c>
      <c r="FZ95" s="2">
        <v>3</v>
      </c>
      <c r="GA95" s="2">
        <v>4</v>
      </c>
      <c r="GB95" s="2">
        <v>3</v>
      </c>
      <c r="GC95" s="2">
        <v>5</v>
      </c>
      <c r="GD95" s="2">
        <v>2</v>
      </c>
    </row>
    <row r="96" spans="1:187" s="2" customFormat="1" x14ac:dyDescent="0.25">
      <c r="A96" s="2" t="s">
        <v>929</v>
      </c>
      <c r="B96" s="2" t="s">
        <v>7</v>
      </c>
      <c r="C96" s="2" t="s">
        <v>929</v>
      </c>
      <c r="D96" s="2">
        <v>13</v>
      </c>
      <c r="E96" s="2">
        <v>0</v>
      </c>
      <c r="F96" s="2">
        <v>9</v>
      </c>
      <c r="G96" s="2">
        <v>1</v>
      </c>
      <c r="H96" s="2">
        <v>13</v>
      </c>
      <c r="I96" s="2">
        <v>10</v>
      </c>
      <c r="J96" s="2">
        <v>69</v>
      </c>
      <c r="K96" s="2">
        <v>64</v>
      </c>
      <c r="L96" s="2">
        <v>53</v>
      </c>
      <c r="M96" s="2">
        <v>29</v>
      </c>
      <c r="N96" s="2">
        <v>0</v>
      </c>
      <c r="O96" s="2">
        <v>69</v>
      </c>
      <c r="P96" s="2">
        <v>0.23809523809523814</v>
      </c>
      <c r="Q96" s="2">
        <v>55</v>
      </c>
      <c r="R96" s="2">
        <v>0.11111111111111072</v>
      </c>
      <c r="S96" s="2">
        <v>17</v>
      </c>
      <c r="T96" s="2">
        <v>-1.3333333333333335</v>
      </c>
      <c r="U96" s="2">
        <v>4</v>
      </c>
      <c r="V96" s="2">
        <v>6</v>
      </c>
      <c r="W96" s="2">
        <v>3</v>
      </c>
      <c r="X96" s="2">
        <v>1</v>
      </c>
      <c r="Y96" s="2">
        <v>4</v>
      </c>
      <c r="Z96" s="2">
        <v>1</v>
      </c>
      <c r="AA96" s="2">
        <v>2</v>
      </c>
      <c r="AB96" s="2">
        <v>2</v>
      </c>
      <c r="AC96" s="2">
        <v>6</v>
      </c>
      <c r="AD96" s="2">
        <v>990.06600000000003</v>
      </c>
      <c r="AE96" s="2">
        <v>1001.43</v>
      </c>
      <c r="AF96" s="2">
        <v>-11.363999999999919</v>
      </c>
      <c r="AG96" s="2">
        <v>215.00095999999999</v>
      </c>
      <c r="AH96" s="78">
        <v>4</v>
      </c>
      <c r="AI96" s="78">
        <v>4</v>
      </c>
      <c r="AJ96" s="78">
        <v>3</v>
      </c>
      <c r="AK96" s="78">
        <v>4</v>
      </c>
      <c r="AL96" s="78">
        <v>3</v>
      </c>
      <c r="AM96" s="78">
        <v>3</v>
      </c>
      <c r="AN96" s="78">
        <v>3</v>
      </c>
      <c r="AO96" s="78">
        <v>3</v>
      </c>
      <c r="AP96" s="78">
        <v>3</v>
      </c>
      <c r="AQ96" s="78">
        <v>3</v>
      </c>
      <c r="AR96" s="78">
        <v>3</v>
      </c>
      <c r="AS96" s="78">
        <v>4</v>
      </c>
      <c r="AT96" s="78">
        <v>4</v>
      </c>
      <c r="AU96" s="78">
        <v>3</v>
      </c>
      <c r="AV96" s="78">
        <v>3</v>
      </c>
      <c r="AW96" s="78">
        <v>3</v>
      </c>
      <c r="AX96" s="78">
        <v>3</v>
      </c>
      <c r="AY96" s="78">
        <v>3</v>
      </c>
      <c r="AZ96" s="78">
        <v>3</v>
      </c>
      <c r="BA96" s="78">
        <v>3</v>
      </c>
      <c r="BB96" s="78">
        <v>4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2</v>
      </c>
      <c r="BJ96" s="78">
        <v>1</v>
      </c>
      <c r="BK96" s="78">
        <v>0</v>
      </c>
      <c r="BL96" s="78">
        <v>0</v>
      </c>
      <c r="BM96" s="78">
        <v>2</v>
      </c>
      <c r="BN96" s="78">
        <v>1</v>
      </c>
      <c r="BO96" s="78">
        <v>0</v>
      </c>
      <c r="BP96" s="78">
        <v>0</v>
      </c>
      <c r="BQ96" s="78">
        <v>1</v>
      </c>
      <c r="BR96" s="78">
        <v>2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8">
        <v>1</v>
      </c>
      <c r="CA96" s="78">
        <v>0</v>
      </c>
      <c r="CB96" s="78">
        <v>0</v>
      </c>
      <c r="CC96" s="78">
        <v>3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10</v>
      </c>
      <c r="CK96" s="78">
        <v>11</v>
      </c>
      <c r="CL96" s="78">
        <v>9</v>
      </c>
      <c r="CM96" s="78">
        <v>12</v>
      </c>
      <c r="CN96" s="78">
        <v>8</v>
      </c>
      <c r="CO96" s="78">
        <v>8</v>
      </c>
      <c r="CP96" s="78">
        <v>9</v>
      </c>
      <c r="CQ96" s="78">
        <v>9</v>
      </c>
      <c r="CR96" s="78">
        <v>10</v>
      </c>
      <c r="CS96" s="78">
        <v>11</v>
      </c>
      <c r="CT96" s="78">
        <v>9</v>
      </c>
      <c r="CU96" s="78">
        <v>14</v>
      </c>
      <c r="CV96" s="78">
        <v>16</v>
      </c>
      <c r="CW96" s="78">
        <v>10</v>
      </c>
      <c r="CX96" s="78">
        <v>9</v>
      </c>
      <c r="CY96" s="78">
        <v>10</v>
      </c>
      <c r="CZ96" s="78">
        <v>12</v>
      </c>
      <c r="DA96" s="78">
        <v>9</v>
      </c>
      <c r="DB96" s="78">
        <v>9</v>
      </c>
      <c r="DC96" s="78">
        <v>10</v>
      </c>
      <c r="DD96" s="78">
        <v>10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3</v>
      </c>
      <c r="DL96" s="2" t="s">
        <v>1</v>
      </c>
      <c r="DM96" s="2">
        <v>6</v>
      </c>
      <c r="DN96" s="91">
        <v>2</v>
      </c>
      <c r="DO96" s="91">
        <v>2</v>
      </c>
      <c r="DP96" s="91">
        <v>3</v>
      </c>
      <c r="DQ96" s="91">
        <v>3</v>
      </c>
      <c r="DR96" s="91">
        <v>4</v>
      </c>
      <c r="DS96" s="91">
        <v>2</v>
      </c>
      <c r="DT96" s="91">
        <v>3</v>
      </c>
      <c r="DU96" s="91">
        <v>3</v>
      </c>
      <c r="DV96" s="91">
        <v>5</v>
      </c>
      <c r="DW96" s="91">
        <v>3</v>
      </c>
      <c r="DX96" s="91">
        <v>3</v>
      </c>
      <c r="DY96" s="91">
        <v>4</v>
      </c>
      <c r="DZ96" s="91">
        <v>4</v>
      </c>
      <c r="EA96" s="91">
        <v>4</v>
      </c>
      <c r="EB96" s="91">
        <v>3</v>
      </c>
      <c r="EC96" s="91">
        <v>3</v>
      </c>
      <c r="ED96" s="91">
        <v>4</v>
      </c>
      <c r="EE96" s="91">
        <v>3</v>
      </c>
      <c r="EF96" s="91">
        <v>3</v>
      </c>
      <c r="EG96" s="91">
        <v>4</v>
      </c>
      <c r="EH96" s="91">
        <v>4</v>
      </c>
      <c r="EI96" s="91">
        <v>3</v>
      </c>
      <c r="EJ96" s="91">
        <v>3</v>
      </c>
      <c r="EK96" s="91">
        <v>3</v>
      </c>
      <c r="EL96" s="91">
        <v>3</v>
      </c>
      <c r="EM96" s="91">
        <v>2</v>
      </c>
      <c r="EN96" s="91">
        <v>3</v>
      </c>
      <c r="EO96" s="91">
        <v>3</v>
      </c>
      <c r="EP96" s="91">
        <v>3</v>
      </c>
      <c r="EQ96" s="91">
        <v>3</v>
      </c>
      <c r="ER96" s="91">
        <v>3</v>
      </c>
      <c r="ES96" s="91">
        <v>3</v>
      </c>
      <c r="ET96" s="91">
        <v>3</v>
      </c>
      <c r="EU96" s="91">
        <v>4</v>
      </c>
      <c r="EV96" s="91">
        <v>3</v>
      </c>
      <c r="EW96" s="91">
        <v>3</v>
      </c>
      <c r="EX96" s="91">
        <v>3</v>
      </c>
      <c r="EY96" s="91">
        <v>4</v>
      </c>
      <c r="EZ96" s="91">
        <v>4</v>
      </c>
      <c r="FA96" s="91">
        <v>3</v>
      </c>
      <c r="FB96" s="91">
        <v>3</v>
      </c>
      <c r="FC96" s="91">
        <v>2</v>
      </c>
      <c r="FD96" s="91">
        <v>2</v>
      </c>
      <c r="FE96" s="91">
        <v>3</v>
      </c>
      <c r="FF96" s="91">
        <v>3</v>
      </c>
      <c r="FG96" s="91">
        <v>3</v>
      </c>
      <c r="FH96" s="91">
        <v>2</v>
      </c>
      <c r="FI96" s="91">
        <v>3</v>
      </c>
      <c r="FJ96" s="91">
        <v>3</v>
      </c>
      <c r="FK96" s="91">
        <v>3</v>
      </c>
      <c r="FL96" s="91">
        <v>3</v>
      </c>
      <c r="FM96" s="91">
        <v>4</v>
      </c>
      <c r="FN96" s="91">
        <v>3</v>
      </c>
      <c r="FO96" s="91">
        <v>3</v>
      </c>
      <c r="FP96" s="91">
        <v>4</v>
      </c>
      <c r="FQ96" s="91">
        <v>4</v>
      </c>
      <c r="FR96" s="91">
        <v>2</v>
      </c>
      <c r="FS96" s="91">
        <v>3</v>
      </c>
      <c r="FT96" s="91">
        <v>3</v>
      </c>
      <c r="FU96" s="91">
        <v>2</v>
      </c>
      <c r="FV96" s="91">
        <v>3</v>
      </c>
      <c r="FW96" s="91">
        <v>3</v>
      </c>
      <c r="FX96" s="91">
        <v>3</v>
      </c>
      <c r="FY96" s="2">
        <v>3</v>
      </c>
      <c r="FZ96" s="2">
        <v>2</v>
      </c>
      <c r="GA96" s="2">
        <v>5</v>
      </c>
      <c r="GB96" s="2">
        <v>4</v>
      </c>
      <c r="GC96" s="2">
        <v>4</v>
      </c>
      <c r="GD96" s="2">
        <v>2</v>
      </c>
    </row>
    <row r="97" spans="1:186" s="2" customFormat="1" x14ac:dyDescent="0.25">
      <c r="A97" s="2" t="s">
        <v>930</v>
      </c>
      <c r="B97" s="2" t="s">
        <v>5</v>
      </c>
      <c r="C97" s="2" t="s">
        <v>929</v>
      </c>
      <c r="D97" s="2">
        <v>13</v>
      </c>
      <c r="E97" s="2">
        <v>1</v>
      </c>
      <c r="F97" s="2">
        <v>13</v>
      </c>
      <c r="G97" s="2">
        <v>0</v>
      </c>
      <c r="H97" s="2">
        <v>14</v>
      </c>
      <c r="I97" s="2">
        <v>13</v>
      </c>
      <c r="J97" s="2">
        <v>68</v>
      </c>
      <c r="K97" s="2">
        <v>63</v>
      </c>
      <c r="L97" s="2">
        <v>54</v>
      </c>
      <c r="M97" s="2">
        <v>30</v>
      </c>
      <c r="N97" s="2">
        <v>0</v>
      </c>
      <c r="O97" s="2">
        <v>68</v>
      </c>
      <c r="P97" s="2">
        <v>0.23809523809523814</v>
      </c>
      <c r="Q97" s="2">
        <v>55</v>
      </c>
      <c r="R97" s="2">
        <v>5.5555555555555358E-2</v>
      </c>
      <c r="S97" s="2">
        <v>19</v>
      </c>
      <c r="T97" s="2">
        <v>-1.2222222222222223</v>
      </c>
      <c r="U97" s="2">
        <v>3</v>
      </c>
      <c r="V97" s="2">
        <v>5</v>
      </c>
      <c r="W97" s="2">
        <v>6</v>
      </c>
      <c r="X97" s="2">
        <v>3</v>
      </c>
      <c r="Y97" s="2">
        <v>4</v>
      </c>
      <c r="Z97" s="2">
        <v>3</v>
      </c>
      <c r="AA97" s="2">
        <v>1</v>
      </c>
      <c r="AB97" s="2">
        <v>2</v>
      </c>
      <c r="AC97" s="2">
        <v>7</v>
      </c>
      <c r="AD97" s="2">
        <v>995.60299999999995</v>
      </c>
      <c r="AE97" s="2">
        <v>968.38900000000001</v>
      </c>
      <c r="AF97" s="2">
        <v>27.213999999999942</v>
      </c>
      <c r="AG97" s="2">
        <v>215.00097</v>
      </c>
      <c r="AH97" s="78">
        <v>4</v>
      </c>
      <c r="AI97" s="78">
        <v>4</v>
      </c>
      <c r="AJ97" s="78">
        <v>3</v>
      </c>
      <c r="AK97" s="78">
        <v>4</v>
      </c>
      <c r="AL97" s="78">
        <v>3</v>
      </c>
      <c r="AM97" s="78">
        <v>3</v>
      </c>
      <c r="AN97" s="78">
        <v>3</v>
      </c>
      <c r="AO97" s="78">
        <v>3</v>
      </c>
      <c r="AP97" s="78">
        <v>3</v>
      </c>
      <c r="AQ97" s="78">
        <v>3</v>
      </c>
      <c r="AR97" s="78">
        <v>3</v>
      </c>
      <c r="AS97" s="78">
        <v>4</v>
      </c>
      <c r="AT97" s="78">
        <v>4</v>
      </c>
      <c r="AU97" s="78">
        <v>3</v>
      </c>
      <c r="AV97" s="78">
        <v>3</v>
      </c>
      <c r="AW97" s="78">
        <v>3</v>
      </c>
      <c r="AX97" s="78">
        <v>3</v>
      </c>
      <c r="AY97" s="78">
        <v>3</v>
      </c>
      <c r="AZ97" s="78">
        <v>3</v>
      </c>
      <c r="BA97" s="78">
        <v>3</v>
      </c>
      <c r="BB97" s="78">
        <v>4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2</v>
      </c>
      <c r="BL97" s="78">
        <v>2</v>
      </c>
      <c r="BM97" s="78">
        <v>1</v>
      </c>
      <c r="BN97" s="78">
        <v>1</v>
      </c>
      <c r="BO97" s="78">
        <v>0</v>
      </c>
      <c r="BP97" s="78">
        <v>0</v>
      </c>
      <c r="BQ97" s="78">
        <v>1</v>
      </c>
      <c r="BR97" s="78">
        <v>1</v>
      </c>
      <c r="BS97" s="78">
        <v>1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Y97" s="78">
        <v>1</v>
      </c>
      <c r="BZ97" s="78">
        <v>1</v>
      </c>
      <c r="CA97" s="78">
        <v>1</v>
      </c>
      <c r="CB97" s="78">
        <v>0</v>
      </c>
      <c r="CC97" s="78">
        <v>2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12</v>
      </c>
      <c r="CK97" s="78">
        <v>12</v>
      </c>
      <c r="CL97" s="78">
        <v>7</v>
      </c>
      <c r="CM97" s="78">
        <v>10</v>
      </c>
      <c r="CN97" s="78">
        <v>8</v>
      </c>
      <c r="CO97" s="78">
        <v>8</v>
      </c>
      <c r="CP97" s="78">
        <v>9</v>
      </c>
      <c r="CQ97" s="78">
        <v>9</v>
      </c>
      <c r="CR97" s="78">
        <v>8</v>
      </c>
      <c r="CS97" s="78">
        <v>13</v>
      </c>
      <c r="CT97" s="78">
        <v>9</v>
      </c>
      <c r="CU97" s="78">
        <v>16</v>
      </c>
      <c r="CV97" s="78">
        <v>16</v>
      </c>
      <c r="CW97" s="78">
        <v>10</v>
      </c>
      <c r="CX97" s="78">
        <v>11</v>
      </c>
      <c r="CY97" s="78">
        <v>9</v>
      </c>
      <c r="CZ97" s="78">
        <v>11</v>
      </c>
      <c r="DA97" s="78">
        <v>8</v>
      </c>
      <c r="DB97" s="78">
        <v>9</v>
      </c>
      <c r="DC97" s="78">
        <v>10</v>
      </c>
      <c r="DD97" s="78">
        <v>10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585</v>
      </c>
      <c r="DL97" s="2" t="s">
        <v>1</v>
      </c>
      <c r="DM97" s="2">
        <v>6</v>
      </c>
      <c r="DN97" s="91">
        <v>3</v>
      </c>
      <c r="DO97" s="91">
        <v>3</v>
      </c>
      <c r="DP97" s="91">
        <v>3</v>
      </c>
      <c r="DQ97" s="91">
        <v>2</v>
      </c>
      <c r="DR97" s="91">
        <v>2</v>
      </c>
      <c r="DS97" s="91">
        <v>3</v>
      </c>
      <c r="DT97" s="91">
        <v>3</v>
      </c>
      <c r="DU97" s="91">
        <v>3</v>
      </c>
      <c r="DV97" s="91">
        <v>3</v>
      </c>
      <c r="DW97" s="91">
        <v>5</v>
      </c>
      <c r="DX97" s="91">
        <v>2</v>
      </c>
      <c r="DY97" s="91">
        <v>4</v>
      </c>
      <c r="DZ97" s="91">
        <v>4</v>
      </c>
      <c r="EA97" s="91">
        <v>4</v>
      </c>
      <c r="EB97" s="91">
        <v>4</v>
      </c>
      <c r="EC97" s="91">
        <v>3</v>
      </c>
      <c r="ED97" s="91">
        <v>4</v>
      </c>
      <c r="EE97" s="91">
        <v>3</v>
      </c>
      <c r="EF97" s="91">
        <v>4</v>
      </c>
      <c r="EG97" s="91">
        <v>3</v>
      </c>
      <c r="EH97" s="91">
        <v>3</v>
      </c>
      <c r="EI97" s="91">
        <v>3</v>
      </c>
      <c r="EJ97" s="91">
        <v>3</v>
      </c>
      <c r="EK97" s="91">
        <v>2</v>
      </c>
      <c r="EL97" s="91">
        <v>2</v>
      </c>
      <c r="EM97" s="91">
        <v>3</v>
      </c>
      <c r="EN97" s="91">
        <v>2</v>
      </c>
      <c r="EO97" s="91">
        <v>3</v>
      </c>
      <c r="EP97" s="91">
        <v>3</v>
      </c>
      <c r="EQ97" s="91">
        <v>2</v>
      </c>
      <c r="ER97" s="91">
        <v>3</v>
      </c>
      <c r="ES97" s="91">
        <v>3</v>
      </c>
      <c r="ET97" s="91">
        <v>4</v>
      </c>
      <c r="EU97" s="91">
        <v>4</v>
      </c>
      <c r="EV97" s="91">
        <v>3</v>
      </c>
      <c r="EW97" s="91">
        <v>4</v>
      </c>
      <c r="EX97" s="91">
        <v>3</v>
      </c>
      <c r="EY97" s="91">
        <v>5</v>
      </c>
      <c r="EZ97" s="91">
        <v>3</v>
      </c>
      <c r="FA97" s="91">
        <v>2</v>
      </c>
      <c r="FB97" s="91">
        <v>3</v>
      </c>
      <c r="FC97" s="91">
        <v>3</v>
      </c>
      <c r="FD97" s="91">
        <v>3</v>
      </c>
      <c r="FE97" s="91">
        <v>3</v>
      </c>
      <c r="FF97" s="91">
        <v>2</v>
      </c>
      <c r="FG97" s="91">
        <v>3</v>
      </c>
      <c r="FH97" s="91">
        <v>3</v>
      </c>
      <c r="FI97" s="91">
        <v>3</v>
      </c>
      <c r="FJ97" s="91">
        <v>3</v>
      </c>
      <c r="FK97" s="91">
        <v>4</v>
      </c>
      <c r="FL97" s="91">
        <v>4</v>
      </c>
      <c r="FM97" s="91">
        <v>4</v>
      </c>
      <c r="FN97" s="91">
        <v>3</v>
      </c>
      <c r="FO97" s="91">
        <v>3</v>
      </c>
      <c r="FP97" s="91">
        <v>3</v>
      </c>
      <c r="FQ97" s="91">
        <v>2</v>
      </c>
      <c r="FR97" s="91">
        <v>2</v>
      </c>
      <c r="FS97" s="91">
        <v>3</v>
      </c>
      <c r="FT97" s="91">
        <v>4</v>
      </c>
      <c r="FU97" s="91">
        <v>2</v>
      </c>
      <c r="FV97" s="91">
        <v>3</v>
      </c>
      <c r="FW97" s="91">
        <v>3</v>
      </c>
      <c r="FX97" s="91">
        <v>3</v>
      </c>
      <c r="FY97" s="2">
        <v>3</v>
      </c>
      <c r="FZ97" s="2">
        <v>3</v>
      </c>
      <c r="GA97" s="2">
        <v>5</v>
      </c>
      <c r="GB97" s="2">
        <v>4</v>
      </c>
      <c r="GC97" s="2">
        <v>4</v>
      </c>
      <c r="GD97" s="2">
        <v>2</v>
      </c>
    </row>
    <row r="98" spans="1:186" x14ac:dyDescent="0.25">
      <c r="A98" s="2" t="s">
        <v>931</v>
      </c>
      <c r="B98" s="2" t="s">
        <v>16</v>
      </c>
      <c r="C98" s="2" t="s">
        <v>931</v>
      </c>
      <c r="D98" s="2">
        <v>16</v>
      </c>
      <c r="E98" s="2">
        <v>0</v>
      </c>
      <c r="F98" s="2">
        <v>7</v>
      </c>
      <c r="G98" s="2">
        <v>4</v>
      </c>
      <c r="H98" s="2">
        <v>16</v>
      </c>
      <c r="I98" s="2">
        <v>11</v>
      </c>
      <c r="J98" s="2">
        <v>70</v>
      </c>
      <c r="K98" s="2">
        <v>64</v>
      </c>
      <c r="L98" s="2">
        <v>55</v>
      </c>
      <c r="M98" s="2">
        <v>27</v>
      </c>
      <c r="N98" s="2">
        <v>0</v>
      </c>
      <c r="O98" s="2">
        <v>70</v>
      </c>
      <c r="P98" s="2">
        <v>0.28571428571428603</v>
      </c>
      <c r="Q98" s="2">
        <v>55</v>
      </c>
      <c r="R98" s="2">
        <v>0</v>
      </c>
      <c r="S98" s="2">
        <v>20</v>
      </c>
      <c r="T98" s="2">
        <v>-0.77777777777777768</v>
      </c>
      <c r="U98" s="2">
        <v>5</v>
      </c>
      <c r="V98" s="2">
        <v>5</v>
      </c>
      <c r="W98" s="2">
        <v>5</v>
      </c>
      <c r="X98" s="2">
        <v>3</v>
      </c>
      <c r="Y98" s="2">
        <v>3</v>
      </c>
      <c r="Z98" s="2">
        <v>2</v>
      </c>
      <c r="AA98" s="2">
        <v>3</v>
      </c>
      <c r="AB98" s="2">
        <v>1</v>
      </c>
      <c r="AC98" s="2">
        <v>8</v>
      </c>
      <c r="AD98" s="2">
        <v>973.45399999999995</v>
      </c>
      <c r="AE98" s="2">
        <v>985.66099999999994</v>
      </c>
      <c r="AF98" s="2">
        <v>-12.206999999999994</v>
      </c>
      <c r="AG98" s="2">
        <v>216.00098</v>
      </c>
      <c r="AH98" s="78">
        <v>4</v>
      </c>
      <c r="AI98" s="78">
        <v>4</v>
      </c>
      <c r="AJ98" s="78">
        <v>3</v>
      </c>
      <c r="AK98" s="78">
        <v>4</v>
      </c>
      <c r="AL98" s="78">
        <v>3</v>
      </c>
      <c r="AM98" s="78">
        <v>3</v>
      </c>
      <c r="AN98" s="78">
        <v>3</v>
      </c>
      <c r="AO98" s="78">
        <v>3</v>
      </c>
      <c r="AP98" s="78">
        <v>3</v>
      </c>
      <c r="AQ98" s="78">
        <v>3</v>
      </c>
      <c r="AR98" s="78">
        <v>3</v>
      </c>
      <c r="AS98" s="78">
        <v>4</v>
      </c>
      <c r="AT98" s="78">
        <v>4</v>
      </c>
      <c r="AU98" s="78">
        <v>3</v>
      </c>
      <c r="AV98" s="78">
        <v>3</v>
      </c>
      <c r="AW98" s="78">
        <v>3</v>
      </c>
      <c r="AX98" s="78">
        <v>3</v>
      </c>
      <c r="AY98" s="78">
        <v>3</v>
      </c>
      <c r="AZ98" s="78">
        <v>3</v>
      </c>
      <c r="BA98" s="78">
        <v>3</v>
      </c>
      <c r="BB98" s="78">
        <v>4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2</v>
      </c>
      <c r="BJ98" s="78">
        <v>0</v>
      </c>
      <c r="BK98" s="78">
        <v>1</v>
      </c>
      <c r="BL98" s="78">
        <v>1</v>
      </c>
      <c r="BM98" s="78">
        <v>1</v>
      </c>
      <c r="BN98" s="78">
        <v>0</v>
      </c>
      <c r="BO98" s="78">
        <v>1</v>
      </c>
      <c r="BP98" s="78">
        <v>1</v>
      </c>
      <c r="BQ98" s="78">
        <v>0</v>
      </c>
      <c r="BR98" s="78">
        <v>1</v>
      </c>
      <c r="BS98" s="78">
        <v>0</v>
      </c>
      <c r="BT98" s="78">
        <v>0</v>
      </c>
      <c r="BU98" s="78">
        <v>0</v>
      </c>
      <c r="BV98" s="78">
        <v>0</v>
      </c>
      <c r="BW98" s="78">
        <v>1</v>
      </c>
      <c r="BX98" s="78">
        <v>0</v>
      </c>
      <c r="BY98" s="78">
        <v>3</v>
      </c>
      <c r="BZ98" s="78">
        <v>2</v>
      </c>
      <c r="CA98" s="78">
        <v>0</v>
      </c>
      <c r="CB98" s="78">
        <v>0</v>
      </c>
      <c r="CC98" s="78">
        <v>2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11</v>
      </c>
      <c r="CK98" s="78">
        <v>12</v>
      </c>
      <c r="CL98" s="78">
        <v>8</v>
      </c>
      <c r="CM98" s="78">
        <v>11</v>
      </c>
      <c r="CN98" s="78">
        <v>8</v>
      </c>
      <c r="CO98" s="78">
        <v>11</v>
      </c>
      <c r="CP98" s="78">
        <v>8</v>
      </c>
      <c r="CQ98" s="78">
        <v>8</v>
      </c>
      <c r="CR98" s="78">
        <v>11</v>
      </c>
      <c r="CS98" s="78">
        <v>11</v>
      </c>
      <c r="CT98" s="78">
        <v>9</v>
      </c>
      <c r="CU98" s="78">
        <v>13</v>
      </c>
      <c r="CV98" s="78">
        <v>19</v>
      </c>
      <c r="CW98" s="78">
        <v>9</v>
      </c>
      <c r="CX98" s="78">
        <v>9</v>
      </c>
      <c r="CY98" s="78">
        <v>9</v>
      </c>
      <c r="CZ98" s="78">
        <v>9</v>
      </c>
      <c r="DA98" s="78">
        <v>9</v>
      </c>
      <c r="DB98" s="78">
        <v>10</v>
      </c>
      <c r="DC98" s="78">
        <v>10</v>
      </c>
      <c r="DD98" s="78">
        <v>11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372</v>
      </c>
      <c r="DL98" s="2" t="s">
        <v>1</v>
      </c>
      <c r="DM98" s="2">
        <v>8</v>
      </c>
      <c r="DN98" s="91">
        <v>2</v>
      </c>
      <c r="DO98" s="91">
        <v>3</v>
      </c>
      <c r="DP98" s="91">
        <v>3</v>
      </c>
      <c r="DQ98" s="91">
        <v>3</v>
      </c>
      <c r="DR98" s="91">
        <v>2</v>
      </c>
      <c r="DS98" s="91">
        <v>5</v>
      </c>
      <c r="DT98" s="91">
        <v>2</v>
      </c>
      <c r="DU98" s="91">
        <v>3</v>
      </c>
      <c r="DV98" s="91">
        <v>5</v>
      </c>
      <c r="DW98" s="91">
        <v>4</v>
      </c>
      <c r="DX98" s="91">
        <v>3</v>
      </c>
      <c r="DY98" s="91">
        <v>3</v>
      </c>
      <c r="DZ98" s="91">
        <v>6</v>
      </c>
      <c r="EA98" s="91">
        <v>3</v>
      </c>
      <c r="EB98" s="91">
        <v>2</v>
      </c>
      <c r="EC98" s="91">
        <v>3</v>
      </c>
      <c r="ED98" s="91">
        <v>3</v>
      </c>
      <c r="EE98" s="91">
        <v>5</v>
      </c>
      <c r="EF98" s="91">
        <v>3</v>
      </c>
      <c r="EG98" s="91">
        <v>3</v>
      </c>
      <c r="EH98" s="91">
        <v>4</v>
      </c>
      <c r="EI98" s="91">
        <v>2</v>
      </c>
      <c r="EJ98" s="91">
        <v>3</v>
      </c>
      <c r="EK98" s="91">
        <v>2</v>
      </c>
      <c r="EL98" s="91">
        <v>3</v>
      </c>
      <c r="EM98" s="91">
        <v>3</v>
      </c>
      <c r="EN98" s="91">
        <v>3</v>
      </c>
      <c r="EO98" s="91">
        <v>3</v>
      </c>
      <c r="EP98" s="91">
        <v>3</v>
      </c>
      <c r="EQ98" s="91">
        <v>3</v>
      </c>
      <c r="ER98" s="91">
        <v>3</v>
      </c>
      <c r="ES98" s="91">
        <v>3</v>
      </c>
      <c r="ET98" s="91">
        <v>3</v>
      </c>
      <c r="EU98" s="91">
        <v>4</v>
      </c>
      <c r="EV98" s="91">
        <v>3</v>
      </c>
      <c r="EW98" s="91">
        <v>4</v>
      </c>
      <c r="EX98" s="91">
        <v>3</v>
      </c>
      <c r="EY98" s="91">
        <v>3</v>
      </c>
      <c r="EZ98" s="91">
        <v>2</v>
      </c>
      <c r="FA98" s="91">
        <v>4</v>
      </c>
      <c r="FB98" s="91">
        <v>4</v>
      </c>
      <c r="FC98" s="91">
        <v>3</v>
      </c>
      <c r="FD98" s="91">
        <v>4</v>
      </c>
      <c r="FE98" s="91">
        <v>3</v>
      </c>
      <c r="FF98" s="91">
        <v>3</v>
      </c>
      <c r="FG98" s="91">
        <v>3</v>
      </c>
      <c r="FH98" s="91">
        <v>3</v>
      </c>
      <c r="FI98" s="91">
        <v>3</v>
      </c>
      <c r="FJ98" s="91">
        <v>3</v>
      </c>
      <c r="FK98" s="91">
        <v>3</v>
      </c>
      <c r="FL98" s="91">
        <v>4</v>
      </c>
      <c r="FM98" s="91">
        <v>4</v>
      </c>
      <c r="FN98" s="91">
        <v>3</v>
      </c>
      <c r="FO98" s="91">
        <v>3</v>
      </c>
      <c r="FP98" s="91">
        <v>3</v>
      </c>
      <c r="FQ98" s="91">
        <v>3</v>
      </c>
      <c r="FR98" s="91">
        <v>2</v>
      </c>
      <c r="FS98" s="91">
        <v>3</v>
      </c>
      <c r="FT98" s="91">
        <v>3</v>
      </c>
      <c r="FU98" s="91">
        <v>2</v>
      </c>
      <c r="FV98" s="91">
        <v>3</v>
      </c>
      <c r="FW98" s="91">
        <v>3</v>
      </c>
      <c r="FX98" s="91">
        <v>2</v>
      </c>
      <c r="FY98" s="2">
        <v>2</v>
      </c>
      <c r="FZ98" s="2">
        <v>3</v>
      </c>
      <c r="GA98" s="2">
        <v>4</v>
      </c>
      <c r="GB98" s="2">
        <v>3</v>
      </c>
      <c r="GC98" s="2">
        <v>5</v>
      </c>
      <c r="GD98" s="2">
        <v>2</v>
      </c>
    </row>
    <row r="99" spans="1:186" x14ac:dyDescent="0.25">
      <c r="A99" s="2" t="s">
        <v>932</v>
      </c>
      <c r="B99" s="2" t="s">
        <v>664</v>
      </c>
      <c r="C99" s="2" t="s">
        <v>931</v>
      </c>
      <c r="D99" s="2">
        <v>17</v>
      </c>
      <c r="E99" s="2">
        <v>0</v>
      </c>
      <c r="F99" s="2">
        <v>8</v>
      </c>
      <c r="G99" s="2">
        <v>4</v>
      </c>
      <c r="H99" s="2">
        <v>17</v>
      </c>
      <c r="I99" s="2">
        <v>12</v>
      </c>
      <c r="J99" s="2">
        <v>65</v>
      </c>
      <c r="K99" s="2">
        <v>69</v>
      </c>
      <c r="L99" s="2">
        <v>54</v>
      </c>
      <c r="M99" s="2">
        <v>28</v>
      </c>
      <c r="N99" s="2">
        <v>0</v>
      </c>
      <c r="O99" s="2">
        <v>65</v>
      </c>
      <c r="P99" s="2">
        <v>-0.19047619047619024</v>
      </c>
      <c r="Q99" s="2">
        <v>55</v>
      </c>
      <c r="R99" s="2">
        <v>5.5555555555555358E-2</v>
      </c>
      <c r="S99" s="2">
        <v>19</v>
      </c>
      <c r="T99" s="2">
        <v>-1</v>
      </c>
      <c r="U99" s="2">
        <v>5</v>
      </c>
      <c r="V99" s="2">
        <v>3</v>
      </c>
      <c r="W99" s="2">
        <v>4</v>
      </c>
      <c r="X99" s="2">
        <v>5</v>
      </c>
      <c r="Y99" s="2">
        <v>5</v>
      </c>
      <c r="Z99" s="2">
        <v>3</v>
      </c>
      <c r="AA99" s="2">
        <v>3</v>
      </c>
      <c r="AB99" s="2">
        <v>1</v>
      </c>
      <c r="AC99" s="2">
        <v>9</v>
      </c>
      <c r="AD99" s="2">
        <v>978.99099999999999</v>
      </c>
      <c r="AE99" s="2">
        <v>1012.83</v>
      </c>
      <c r="AF99" s="2">
        <v>-33.839000000000055</v>
      </c>
      <c r="AG99" s="2">
        <v>216.00099</v>
      </c>
      <c r="AH99" s="78">
        <v>4</v>
      </c>
      <c r="AI99" s="78">
        <v>4</v>
      </c>
      <c r="AJ99" s="78">
        <v>3</v>
      </c>
      <c r="AK99" s="78">
        <v>4</v>
      </c>
      <c r="AL99" s="78">
        <v>3</v>
      </c>
      <c r="AM99" s="78">
        <v>3</v>
      </c>
      <c r="AN99" s="78">
        <v>3</v>
      </c>
      <c r="AO99" s="78">
        <v>3</v>
      </c>
      <c r="AP99" s="78">
        <v>3</v>
      </c>
      <c r="AQ99" s="78">
        <v>3</v>
      </c>
      <c r="AR99" s="78">
        <v>3</v>
      </c>
      <c r="AS99" s="78">
        <v>4</v>
      </c>
      <c r="AT99" s="78">
        <v>4</v>
      </c>
      <c r="AU99" s="78">
        <v>3</v>
      </c>
      <c r="AV99" s="78">
        <v>3</v>
      </c>
      <c r="AW99" s="78">
        <v>3</v>
      </c>
      <c r="AX99" s="78">
        <v>3</v>
      </c>
      <c r="AY99" s="78">
        <v>3</v>
      </c>
      <c r="AZ99" s="78">
        <v>3</v>
      </c>
      <c r="BA99" s="78">
        <v>3</v>
      </c>
      <c r="BB99" s="78">
        <v>4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2</v>
      </c>
      <c r="BJ99" s="78">
        <v>0</v>
      </c>
      <c r="BK99" s="78">
        <v>2</v>
      </c>
      <c r="BL99" s="78">
        <v>3</v>
      </c>
      <c r="BM99" s="78">
        <v>2</v>
      </c>
      <c r="BN99" s="78">
        <v>0</v>
      </c>
      <c r="BO99" s="78">
        <v>1</v>
      </c>
      <c r="BP99" s="78">
        <v>0</v>
      </c>
      <c r="BQ99" s="78">
        <v>0</v>
      </c>
      <c r="BR99" s="78">
        <v>0</v>
      </c>
      <c r="BS99" s="78">
        <v>0</v>
      </c>
      <c r="BT99" s="78">
        <v>1</v>
      </c>
      <c r="BU99" s="78">
        <v>0</v>
      </c>
      <c r="BV99" s="78">
        <v>0</v>
      </c>
      <c r="BW99" s="78">
        <v>1</v>
      </c>
      <c r="BX99" s="78">
        <v>0</v>
      </c>
      <c r="BY99" s="78">
        <v>2</v>
      </c>
      <c r="BZ99" s="78">
        <v>0</v>
      </c>
      <c r="CA99" s="78">
        <v>1</v>
      </c>
      <c r="CB99" s="78">
        <v>0</v>
      </c>
      <c r="CC99" s="78">
        <v>2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10</v>
      </c>
      <c r="CK99" s="78">
        <v>12</v>
      </c>
      <c r="CL99" s="78">
        <v>7</v>
      </c>
      <c r="CM99" s="78">
        <v>9</v>
      </c>
      <c r="CN99" s="78">
        <v>7</v>
      </c>
      <c r="CO99" s="78">
        <v>12</v>
      </c>
      <c r="CP99" s="78">
        <v>9</v>
      </c>
      <c r="CQ99" s="78">
        <v>9</v>
      </c>
      <c r="CR99" s="78">
        <v>13</v>
      </c>
      <c r="CS99" s="78">
        <v>15</v>
      </c>
      <c r="CT99" s="78">
        <v>10</v>
      </c>
      <c r="CU99" s="78">
        <v>11</v>
      </c>
      <c r="CV99" s="78">
        <v>16</v>
      </c>
      <c r="CW99" s="78">
        <v>9</v>
      </c>
      <c r="CX99" s="78">
        <v>8</v>
      </c>
      <c r="CY99" s="78">
        <v>9</v>
      </c>
      <c r="CZ99" s="78">
        <v>12</v>
      </c>
      <c r="DA99" s="78">
        <v>9</v>
      </c>
      <c r="DB99" s="78">
        <v>8</v>
      </c>
      <c r="DC99" s="78">
        <v>9</v>
      </c>
      <c r="DD99" s="78">
        <v>12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350</v>
      </c>
      <c r="DL99" s="2" t="s">
        <v>1</v>
      </c>
      <c r="DM99" s="2">
        <v>8</v>
      </c>
      <c r="DN99" s="91">
        <v>3</v>
      </c>
      <c r="DO99" s="91">
        <v>3</v>
      </c>
      <c r="DP99" s="91">
        <v>2</v>
      </c>
      <c r="DQ99" s="91">
        <v>2</v>
      </c>
      <c r="DR99" s="91">
        <v>2</v>
      </c>
      <c r="DS99" s="91">
        <v>4</v>
      </c>
      <c r="DT99" s="91">
        <v>3</v>
      </c>
      <c r="DU99" s="91">
        <v>3</v>
      </c>
      <c r="DV99" s="91">
        <v>3</v>
      </c>
      <c r="DW99" s="91">
        <v>5</v>
      </c>
      <c r="DX99" s="91">
        <v>3</v>
      </c>
      <c r="DY99" s="91">
        <v>3</v>
      </c>
      <c r="DZ99" s="91">
        <v>4</v>
      </c>
      <c r="EA99" s="91">
        <v>3</v>
      </c>
      <c r="EB99" s="91">
        <v>2</v>
      </c>
      <c r="EC99" s="91">
        <v>3</v>
      </c>
      <c r="ED99" s="91">
        <v>6</v>
      </c>
      <c r="EE99" s="91">
        <v>3</v>
      </c>
      <c r="EF99" s="91">
        <v>3</v>
      </c>
      <c r="EG99" s="91">
        <v>3</v>
      </c>
      <c r="EH99" s="91">
        <v>2</v>
      </c>
      <c r="EI99" s="91">
        <v>2</v>
      </c>
      <c r="EJ99" s="91">
        <v>3</v>
      </c>
      <c r="EK99" s="91">
        <v>3</v>
      </c>
      <c r="EL99" s="91">
        <v>2</v>
      </c>
      <c r="EM99" s="91">
        <v>3</v>
      </c>
      <c r="EN99" s="91">
        <v>4</v>
      </c>
      <c r="EO99" s="91">
        <v>2</v>
      </c>
      <c r="EP99" s="91">
        <v>3</v>
      </c>
      <c r="EQ99" s="91">
        <v>5</v>
      </c>
      <c r="ER99" s="91">
        <v>6</v>
      </c>
      <c r="ES99" s="91">
        <v>4</v>
      </c>
      <c r="ET99" s="91">
        <v>3</v>
      </c>
      <c r="EU99" s="91">
        <v>4</v>
      </c>
      <c r="EV99" s="91">
        <v>3</v>
      </c>
      <c r="EW99" s="91">
        <v>3</v>
      </c>
      <c r="EX99" s="91">
        <v>3</v>
      </c>
      <c r="EY99" s="91">
        <v>3</v>
      </c>
      <c r="EZ99" s="91">
        <v>3</v>
      </c>
      <c r="FA99" s="91">
        <v>3</v>
      </c>
      <c r="FB99" s="91">
        <v>3</v>
      </c>
      <c r="FC99" s="91">
        <v>4</v>
      </c>
      <c r="FD99" s="91">
        <v>3</v>
      </c>
      <c r="FE99" s="91">
        <v>3</v>
      </c>
      <c r="FF99" s="91">
        <v>2</v>
      </c>
      <c r="FG99" s="91">
        <v>2</v>
      </c>
      <c r="FH99" s="91">
        <v>2</v>
      </c>
      <c r="FI99" s="91">
        <v>4</v>
      </c>
      <c r="FJ99" s="91">
        <v>4</v>
      </c>
      <c r="FK99" s="91">
        <v>3</v>
      </c>
      <c r="FL99" s="91">
        <v>3</v>
      </c>
      <c r="FM99" s="91">
        <v>4</v>
      </c>
      <c r="FN99" s="91">
        <v>3</v>
      </c>
      <c r="FO99" s="91">
        <v>3</v>
      </c>
      <c r="FP99" s="91">
        <v>3</v>
      </c>
      <c r="FQ99" s="91">
        <v>3</v>
      </c>
      <c r="FR99" s="91">
        <v>3</v>
      </c>
      <c r="FS99" s="91">
        <v>2</v>
      </c>
      <c r="FT99" s="91">
        <v>3</v>
      </c>
      <c r="FU99" s="91">
        <v>4</v>
      </c>
      <c r="FV99" s="91">
        <v>2</v>
      </c>
      <c r="FW99" s="91">
        <v>3</v>
      </c>
      <c r="FX99" s="91">
        <v>3</v>
      </c>
      <c r="FY99" s="2">
        <v>3</v>
      </c>
      <c r="FZ99" s="2">
        <v>5</v>
      </c>
      <c r="GA99" s="2">
        <v>4</v>
      </c>
      <c r="GB99" s="2">
        <v>2</v>
      </c>
      <c r="GC99" s="2">
        <v>4</v>
      </c>
      <c r="GD99" s="2">
        <v>2</v>
      </c>
    </row>
    <row r="100" spans="1:186" x14ac:dyDescent="0.25">
      <c r="A100" s="2" t="s">
        <v>933</v>
      </c>
      <c r="B100" s="2" t="s">
        <v>583</v>
      </c>
      <c r="C100" s="2" t="s">
        <v>933</v>
      </c>
      <c r="D100" s="2">
        <v>15</v>
      </c>
      <c r="E100" s="2">
        <v>0</v>
      </c>
      <c r="F100" s="2">
        <v>9</v>
      </c>
      <c r="G100" s="2">
        <v>3</v>
      </c>
      <c r="H100" s="2">
        <v>15</v>
      </c>
      <c r="I100" s="2">
        <v>12</v>
      </c>
      <c r="J100" s="2">
        <v>65</v>
      </c>
      <c r="K100" s="2">
        <v>65</v>
      </c>
      <c r="L100" s="2">
        <v>58</v>
      </c>
      <c r="M100" s="2">
        <v>29</v>
      </c>
      <c r="N100" s="2">
        <v>0</v>
      </c>
      <c r="O100" s="2">
        <v>65</v>
      </c>
      <c r="P100" s="2">
        <v>0</v>
      </c>
      <c r="Q100" s="2">
        <v>56</v>
      </c>
      <c r="R100" s="2">
        <v>-0.11111111111111116</v>
      </c>
      <c r="S100" s="2">
        <v>20</v>
      </c>
      <c r="T100" s="2">
        <v>-1</v>
      </c>
      <c r="U100" s="2">
        <v>4</v>
      </c>
      <c r="V100" s="2">
        <v>3</v>
      </c>
      <c r="W100" s="2">
        <v>5</v>
      </c>
      <c r="X100" s="2">
        <v>3</v>
      </c>
      <c r="Y100" s="2">
        <v>3</v>
      </c>
      <c r="Z100" s="2">
        <v>4</v>
      </c>
      <c r="AA100" s="2">
        <v>3</v>
      </c>
      <c r="AB100" s="2">
        <v>2</v>
      </c>
      <c r="AC100" s="2">
        <v>10</v>
      </c>
      <c r="AD100" s="2">
        <v>978.99099999999999</v>
      </c>
      <c r="AE100" s="2">
        <v>971.98599999999999</v>
      </c>
      <c r="AF100" s="2">
        <v>7.0049999999999955</v>
      </c>
      <c r="AG100" s="2">
        <v>217.001</v>
      </c>
      <c r="AH100" s="78">
        <v>4</v>
      </c>
      <c r="AI100" s="78">
        <v>4</v>
      </c>
      <c r="AJ100" s="78">
        <v>3</v>
      </c>
      <c r="AK100" s="78">
        <v>4</v>
      </c>
      <c r="AL100" s="78">
        <v>3</v>
      </c>
      <c r="AM100" s="78">
        <v>3</v>
      </c>
      <c r="AN100" s="78">
        <v>3</v>
      </c>
      <c r="AO100" s="78">
        <v>3</v>
      </c>
      <c r="AP100" s="78">
        <v>3</v>
      </c>
      <c r="AQ100" s="78">
        <v>3</v>
      </c>
      <c r="AR100" s="78">
        <v>3</v>
      </c>
      <c r="AS100" s="78">
        <v>4</v>
      </c>
      <c r="AT100" s="78">
        <v>4</v>
      </c>
      <c r="AU100" s="78">
        <v>3</v>
      </c>
      <c r="AV100" s="78">
        <v>3</v>
      </c>
      <c r="AW100" s="78">
        <v>3</v>
      </c>
      <c r="AX100" s="78">
        <v>3</v>
      </c>
      <c r="AY100" s="78">
        <v>3</v>
      </c>
      <c r="AZ100" s="78">
        <v>3</v>
      </c>
      <c r="BA100" s="78">
        <v>3</v>
      </c>
      <c r="BB100" s="78">
        <v>4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1</v>
      </c>
      <c r="BJ100" s="78">
        <v>0</v>
      </c>
      <c r="BK100" s="78">
        <v>0</v>
      </c>
      <c r="BL100" s="78">
        <v>0</v>
      </c>
      <c r="BM100" s="78">
        <v>3</v>
      </c>
      <c r="BN100" s="78">
        <v>2</v>
      </c>
      <c r="BO100" s="78">
        <v>0</v>
      </c>
      <c r="BP100" s="78">
        <v>1</v>
      </c>
      <c r="BQ100" s="78">
        <v>0</v>
      </c>
      <c r="BR100" s="78">
        <v>2</v>
      </c>
      <c r="BS100" s="78">
        <v>0</v>
      </c>
      <c r="BT100" s="78">
        <v>0</v>
      </c>
      <c r="BU100" s="78">
        <v>2</v>
      </c>
      <c r="BV100" s="78">
        <v>0</v>
      </c>
      <c r="BW100" s="78">
        <v>0</v>
      </c>
      <c r="BX100" s="78">
        <v>0</v>
      </c>
      <c r="BY100" s="78">
        <v>2</v>
      </c>
      <c r="BZ100" s="78">
        <v>0</v>
      </c>
      <c r="CA100" s="78">
        <v>1</v>
      </c>
      <c r="CB100" s="78">
        <v>0</v>
      </c>
      <c r="CC100" s="78">
        <v>1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11</v>
      </c>
      <c r="CK100" s="78">
        <v>12</v>
      </c>
      <c r="CL100" s="78">
        <v>9</v>
      </c>
      <c r="CM100" s="78">
        <v>12</v>
      </c>
      <c r="CN100" s="78">
        <v>6</v>
      </c>
      <c r="CO100" s="78">
        <v>7</v>
      </c>
      <c r="CP100" s="78">
        <v>9</v>
      </c>
      <c r="CQ100" s="78">
        <v>8</v>
      </c>
      <c r="CR100" s="78">
        <v>9</v>
      </c>
      <c r="CS100" s="78">
        <v>10</v>
      </c>
      <c r="CT100" s="78">
        <v>10</v>
      </c>
      <c r="CU100" s="78">
        <v>13</v>
      </c>
      <c r="CV100" s="78">
        <v>14</v>
      </c>
      <c r="CW100" s="78">
        <v>11</v>
      </c>
      <c r="CX100" s="78">
        <v>9</v>
      </c>
      <c r="CY100" s="78">
        <v>10</v>
      </c>
      <c r="CZ100" s="78">
        <v>11</v>
      </c>
      <c r="DA100" s="78">
        <v>11</v>
      </c>
      <c r="DB100" s="78">
        <v>10</v>
      </c>
      <c r="DC100" s="78">
        <v>10</v>
      </c>
      <c r="DD100" s="78">
        <v>15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583</v>
      </c>
      <c r="DL100" s="2" t="s">
        <v>1</v>
      </c>
      <c r="DM100" s="2">
        <v>10</v>
      </c>
      <c r="DN100" s="91">
        <v>3</v>
      </c>
      <c r="DO100" s="91">
        <v>3</v>
      </c>
      <c r="DP100" s="91">
        <v>3</v>
      </c>
      <c r="DQ100" s="91">
        <v>3</v>
      </c>
      <c r="DR100" s="91">
        <v>2</v>
      </c>
      <c r="DS100" s="91">
        <v>2</v>
      </c>
      <c r="DT100" s="91">
        <v>3</v>
      </c>
      <c r="DU100" s="91">
        <v>3</v>
      </c>
      <c r="DV100" s="91">
        <v>3</v>
      </c>
      <c r="DW100" s="91">
        <v>4</v>
      </c>
      <c r="DX100" s="91">
        <v>4</v>
      </c>
      <c r="DY100" s="91">
        <v>3</v>
      </c>
      <c r="DZ100" s="91">
        <v>3</v>
      </c>
      <c r="EA100" s="91">
        <v>4</v>
      </c>
      <c r="EB100" s="91">
        <v>3</v>
      </c>
      <c r="EC100" s="91">
        <v>3</v>
      </c>
      <c r="ED100" s="91">
        <v>3</v>
      </c>
      <c r="EE100" s="91">
        <v>3</v>
      </c>
      <c r="EF100" s="91">
        <v>3</v>
      </c>
      <c r="EG100" s="91">
        <v>3</v>
      </c>
      <c r="EH100" s="91">
        <v>4</v>
      </c>
      <c r="EI100" s="91">
        <v>2</v>
      </c>
      <c r="EJ100" s="91">
        <v>3</v>
      </c>
      <c r="EK100" s="91">
        <v>3</v>
      </c>
      <c r="EL100" s="91">
        <v>3</v>
      </c>
      <c r="EM100" s="91">
        <v>2</v>
      </c>
      <c r="EN100" s="91">
        <v>3</v>
      </c>
      <c r="EO100" s="91">
        <v>3</v>
      </c>
      <c r="EP100" s="91">
        <v>3</v>
      </c>
      <c r="EQ100" s="91">
        <v>3</v>
      </c>
      <c r="ER100" s="91">
        <v>3</v>
      </c>
      <c r="ES100" s="91">
        <v>3</v>
      </c>
      <c r="ET100" s="91">
        <v>3</v>
      </c>
      <c r="EU100" s="91">
        <v>4</v>
      </c>
      <c r="EV100" s="91">
        <v>4</v>
      </c>
      <c r="EW100" s="91">
        <v>3</v>
      </c>
      <c r="EX100" s="91">
        <v>3</v>
      </c>
      <c r="EY100" s="91">
        <v>3</v>
      </c>
      <c r="EZ100" s="91">
        <v>3</v>
      </c>
      <c r="FA100" s="91">
        <v>5</v>
      </c>
      <c r="FB100" s="91">
        <v>4</v>
      </c>
      <c r="FC100" s="91">
        <v>2</v>
      </c>
      <c r="FD100" s="91">
        <v>3</v>
      </c>
      <c r="FE100" s="91">
        <v>3</v>
      </c>
      <c r="FF100" s="91">
        <v>3</v>
      </c>
      <c r="FG100" s="91">
        <v>3</v>
      </c>
      <c r="FH100" s="91">
        <v>2</v>
      </c>
      <c r="FI100" s="91">
        <v>2</v>
      </c>
      <c r="FJ100" s="91">
        <v>3</v>
      </c>
      <c r="FK100" s="91">
        <v>3</v>
      </c>
      <c r="FL100" s="91">
        <v>3</v>
      </c>
      <c r="FM100" s="91">
        <v>4</v>
      </c>
      <c r="FN100" s="91">
        <v>3</v>
      </c>
      <c r="FO100" s="91">
        <v>3</v>
      </c>
      <c r="FP100" s="91">
        <v>4</v>
      </c>
      <c r="FQ100" s="91">
        <v>5</v>
      </c>
      <c r="FR100" s="91">
        <v>5</v>
      </c>
      <c r="FS100" s="91">
        <v>2</v>
      </c>
      <c r="FT100" s="91">
        <v>3</v>
      </c>
      <c r="FU100" s="91">
        <v>4</v>
      </c>
      <c r="FV100" s="91">
        <v>3</v>
      </c>
      <c r="FW100" s="91">
        <v>3</v>
      </c>
      <c r="FX100" s="91">
        <v>3</v>
      </c>
      <c r="FY100" s="2">
        <v>2</v>
      </c>
      <c r="FZ100" s="2">
        <v>3</v>
      </c>
      <c r="GA100" s="2">
        <v>3</v>
      </c>
      <c r="GB100" s="2">
        <v>4</v>
      </c>
      <c r="GC100" s="2">
        <v>3</v>
      </c>
      <c r="GD100" s="2">
        <v>5</v>
      </c>
    </row>
    <row r="101" spans="1:186" x14ac:dyDescent="0.25">
      <c r="A101" s="2" t="s">
        <v>934</v>
      </c>
      <c r="B101" s="2" t="s">
        <v>669</v>
      </c>
      <c r="C101" s="2" t="s">
        <v>934</v>
      </c>
      <c r="D101" s="2">
        <v>11</v>
      </c>
      <c r="E101" s="2">
        <v>0</v>
      </c>
      <c r="F101" s="2">
        <v>9</v>
      </c>
      <c r="G101" s="2">
        <v>2</v>
      </c>
      <c r="H101" s="2">
        <v>11</v>
      </c>
      <c r="I101" s="2">
        <v>11</v>
      </c>
      <c r="J101" s="2">
        <v>69</v>
      </c>
      <c r="K101" s="2">
        <v>62</v>
      </c>
      <c r="L101" s="2">
        <v>59</v>
      </c>
      <c r="M101" s="2">
        <v>29</v>
      </c>
      <c r="N101" s="2">
        <v>0</v>
      </c>
      <c r="O101" s="2">
        <v>69</v>
      </c>
      <c r="P101" s="2">
        <v>0.33333333333333304</v>
      </c>
      <c r="Q101" s="2">
        <v>53</v>
      </c>
      <c r="R101" s="2">
        <v>-0.33333333333333304</v>
      </c>
      <c r="S101" s="2">
        <v>20</v>
      </c>
      <c r="T101" s="2">
        <v>-1</v>
      </c>
      <c r="U101" s="2">
        <v>3</v>
      </c>
      <c r="V101" s="2">
        <v>5</v>
      </c>
      <c r="W101" s="2">
        <v>6</v>
      </c>
      <c r="X101" s="2">
        <v>2</v>
      </c>
      <c r="Y101" s="2">
        <v>2</v>
      </c>
      <c r="Z101" s="2">
        <v>4</v>
      </c>
      <c r="AA101" s="2">
        <v>0</v>
      </c>
      <c r="AB101" s="2">
        <v>0</v>
      </c>
      <c r="AC101" s="2">
        <v>11</v>
      </c>
      <c r="AD101" s="2">
        <v>967.91700000000003</v>
      </c>
      <c r="AE101" s="2">
        <v>994.50900000000001</v>
      </c>
      <c r="AF101" s="2">
        <v>-26.591999999999985</v>
      </c>
      <c r="AG101" s="2">
        <v>219.00101000000001</v>
      </c>
      <c r="AH101" s="78">
        <v>4</v>
      </c>
      <c r="AI101" s="78">
        <v>4</v>
      </c>
      <c r="AJ101" s="78">
        <v>3</v>
      </c>
      <c r="AK101" s="78">
        <v>4</v>
      </c>
      <c r="AL101" s="78">
        <v>3</v>
      </c>
      <c r="AM101" s="78">
        <v>3</v>
      </c>
      <c r="AN101" s="78">
        <v>3</v>
      </c>
      <c r="AO101" s="78">
        <v>3</v>
      </c>
      <c r="AP101" s="78">
        <v>3</v>
      </c>
      <c r="AQ101" s="78">
        <v>3</v>
      </c>
      <c r="AR101" s="78">
        <v>3</v>
      </c>
      <c r="AS101" s="78">
        <v>4</v>
      </c>
      <c r="AT101" s="78">
        <v>4</v>
      </c>
      <c r="AU101" s="78">
        <v>3</v>
      </c>
      <c r="AV101" s="78">
        <v>3</v>
      </c>
      <c r="AW101" s="78">
        <v>3</v>
      </c>
      <c r="AX101" s="78">
        <v>3</v>
      </c>
      <c r="AY101" s="78">
        <v>3</v>
      </c>
      <c r="AZ101" s="78">
        <v>3</v>
      </c>
      <c r="BA101" s="78">
        <v>3</v>
      </c>
      <c r="BB101" s="78">
        <v>4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0</v>
      </c>
      <c r="BK101" s="78">
        <v>2</v>
      </c>
      <c r="BL101" s="78">
        <v>0</v>
      </c>
      <c r="BM101" s="78">
        <v>0</v>
      </c>
      <c r="BN101" s="78">
        <v>0</v>
      </c>
      <c r="BO101" s="78">
        <v>2</v>
      </c>
      <c r="BP101" s="78">
        <v>1</v>
      </c>
      <c r="BQ101" s="78">
        <v>1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W101" s="78">
        <v>0</v>
      </c>
      <c r="BX101" s="78">
        <v>1</v>
      </c>
      <c r="BY101" s="78">
        <v>1</v>
      </c>
      <c r="BZ101" s="78">
        <v>1</v>
      </c>
      <c r="CA101" s="78">
        <v>0</v>
      </c>
      <c r="CB101" s="78">
        <v>0</v>
      </c>
      <c r="CC101" s="78">
        <v>2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13</v>
      </c>
      <c r="CK101" s="78">
        <v>12</v>
      </c>
      <c r="CL101" s="78">
        <v>7</v>
      </c>
      <c r="CM101" s="78">
        <v>12</v>
      </c>
      <c r="CN101" s="78">
        <v>9</v>
      </c>
      <c r="CO101" s="78">
        <v>11</v>
      </c>
      <c r="CP101" s="78">
        <v>7</v>
      </c>
      <c r="CQ101" s="78">
        <v>8</v>
      </c>
      <c r="CR101" s="78">
        <v>8</v>
      </c>
      <c r="CS101" s="78">
        <v>13</v>
      </c>
      <c r="CT101" s="78">
        <v>9</v>
      </c>
      <c r="CU101" s="78">
        <v>14</v>
      </c>
      <c r="CV101" s="78">
        <v>16</v>
      </c>
      <c r="CW101" s="78">
        <v>12</v>
      </c>
      <c r="CX101" s="78">
        <v>12</v>
      </c>
      <c r="CY101" s="78">
        <v>9</v>
      </c>
      <c r="CZ101" s="78">
        <v>11</v>
      </c>
      <c r="DA101" s="78">
        <v>8</v>
      </c>
      <c r="DB101" s="78">
        <v>9</v>
      </c>
      <c r="DC101" s="78">
        <v>9</v>
      </c>
      <c r="DD101" s="78">
        <v>10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348</v>
      </c>
      <c r="DL101" s="2" t="s">
        <v>1</v>
      </c>
      <c r="DM101" s="2">
        <v>11</v>
      </c>
      <c r="DN101" s="91">
        <v>4</v>
      </c>
      <c r="DO101" s="91">
        <v>3</v>
      </c>
      <c r="DP101" s="91">
        <v>3</v>
      </c>
      <c r="DQ101" s="91">
        <v>3</v>
      </c>
      <c r="DR101" s="91">
        <v>3</v>
      </c>
      <c r="DS101" s="91">
        <v>3</v>
      </c>
      <c r="DT101" s="91">
        <v>2</v>
      </c>
      <c r="DU101" s="91">
        <v>2</v>
      </c>
      <c r="DV101" s="91">
        <v>3</v>
      </c>
      <c r="DW101" s="91">
        <v>5</v>
      </c>
      <c r="DX101" s="91">
        <v>3</v>
      </c>
      <c r="DY101" s="91">
        <v>4</v>
      </c>
      <c r="DZ101" s="91">
        <v>4</v>
      </c>
      <c r="EA101" s="91">
        <v>4</v>
      </c>
      <c r="EB101" s="91">
        <v>5</v>
      </c>
      <c r="EC101" s="91">
        <v>3</v>
      </c>
      <c r="ED101" s="91">
        <v>4</v>
      </c>
      <c r="EE101" s="91">
        <v>3</v>
      </c>
      <c r="EF101" s="91">
        <v>3</v>
      </c>
      <c r="EG101" s="91">
        <v>3</v>
      </c>
      <c r="EH101" s="91">
        <v>2</v>
      </c>
      <c r="EI101" s="91">
        <v>3</v>
      </c>
      <c r="EJ101" s="91">
        <v>3</v>
      </c>
      <c r="EK101" s="91">
        <v>2</v>
      </c>
      <c r="EL101" s="91">
        <v>3</v>
      </c>
      <c r="EM101" s="91">
        <v>3</v>
      </c>
      <c r="EN101" s="91">
        <v>3</v>
      </c>
      <c r="EO101" s="91">
        <v>2</v>
      </c>
      <c r="EP101" s="91">
        <v>3</v>
      </c>
      <c r="EQ101" s="91">
        <v>2</v>
      </c>
      <c r="ER101" s="91">
        <v>4</v>
      </c>
      <c r="ES101" s="91">
        <v>3</v>
      </c>
      <c r="ET101" s="91">
        <v>3</v>
      </c>
      <c r="EU101" s="91">
        <v>4</v>
      </c>
      <c r="EV101" s="91">
        <v>4</v>
      </c>
      <c r="EW101" s="91">
        <v>3</v>
      </c>
      <c r="EX101" s="91">
        <v>4</v>
      </c>
      <c r="EY101" s="91">
        <v>3</v>
      </c>
      <c r="EZ101" s="91">
        <v>2</v>
      </c>
      <c r="FA101" s="91">
        <v>3</v>
      </c>
      <c r="FB101" s="91">
        <v>3</v>
      </c>
      <c r="FC101" s="91">
        <v>2</v>
      </c>
      <c r="FD101" s="91">
        <v>3</v>
      </c>
      <c r="FE101" s="91">
        <v>3</v>
      </c>
      <c r="FF101" s="91">
        <v>2</v>
      </c>
      <c r="FG101" s="91">
        <v>3</v>
      </c>
      <c r="FH101" s="91">
        <v>3</v>
      </c>
      <c r="FI101" s="91">
        <v>5</v>
      </c>
      <c r="FJ101" s="91">
        <v>3</v>
      </c>
      <c r="FK101" s="91">
        <v>3</v>
      </c>
      <c r="FL101" s="91">
        <v>4</v>
      </c>
      <c r="FM101" s="91">
        <v>4</v>
      </c>
      <c r="FN101" s="91">
        <v>4</v>
      </c>
      <c r="FO101" s="91">
        <v>4</v>
      </c>
      <c r="FP101" s="91">
        <v>2</v>
      </c>
      <c r="FQ101" s="91">
        <v>4</v>
      </c>
      <c r="FR101" s="91">
        <v>3</v>
      </c>
      <c r="FS101" s="91">
        <v>3</v>
      </c>
      <c r="FT101" s="91">
        <v>3</v>
      </c>
      <c r="FU101" s="91">
        <v>3</v>
      </c>
      <c r="FV101" s="91">
        <v>3</v>
      </c>
      <c r="FW101" s="91">
        <v>3</v>
      </c>
      <c r="FX101" s="91">
        <v>3</v>
      </c>
      <c r="FY101" s="2">
        <v>3</v>
      </c>
      <c r="FZ101" s="2">
        <v>3</v>
      </c>
      <c r="GA101" s="2">
        <v>4</v>
      </c>
      <c r="GB101" s="2">
        <v>3</v>
      </c>
      <c r="GC101" s="2">
        <v>4</v>
      </c>
      <c r="GD101" s="2">
        <v>3</v>
      </c>
    </row>
    <row r="102" spans="1:186" x14ac:dyDescent="0.25">
      <c r="A102" s="2" t="s">
        <v>935</v>
      </c>
      <c r="B102" s="2" t="s">
        <v>11</v>
      </c>
      <c r="C102" s="2" t="s">
        <v>935</v>
      </c>
      <c r="D102" s="2">
        <v>14</v>
      </c>
      <c r="E102" s="2">
        <v>0</v>
      </c>
      <c r="F102" s="2">
        <v>13</v>
      </c>
      <c r="G102" s="2">
        <v>2</v>
      </c>
      <c r="H102" s="2">
        <v>14</v>
      </c>
      <c r="I102" s="2">
        <v>15</v>
      </c>
      <c r="J102" s="2">
        <v>69</v>
      </c>
      <c r="K102" s="2">
        <v>68</v>
      </c>
      <c r="L102" s="2">
        <v>54</v>
      </c>
      <c r="M102" s="2">
        <v>29</v>
      </c>
      <c r="N102" s="2">
        <v>0</v>
      </c>
      <c r="O102" s="2">
        <v>69</v>
      </c>
      <c r="P102" s="2">
        <v>4.761904761904745E-2</v>
      </c>
      <c r="Q102" s="2">
        <v>60</v>
      </c>
      <c r="R102" s="2">
        <v>0.33333333333333348</v>
      </c>
      <c r="S102" s="2">
        <v>17</v>
      </c>
      <c r="T102" s="2">
        <v>-1.3333333333333335</v>
      </c>
      <c r="U102" s="2">
        <v>1</v>
      </c>
      <c r="V102" s="2">
        <v>3</v>
      </c>
      <c r="W102" s="2">
        <v>4</v>
      </c>
      <c r="X102" s="2">
        <v>5</v>
      </c>
      <c r="Y102" s="2">
        <v>7</v>
      </c>
      <c r="Z102" s="2">
        <v>5</v>
      </c>
      <c r="AA102" s="2">
        <v>2</v>
      </c>
      <c r="AB102" s="2">
        <v>2</v>
      </c>
      <c r="AC102" s="2">
        <v>12</v>
      </c>
      <c r="AD102" s="2">
        <v>962.37900000000002</v>
      </c>
      <c r="AE102" s="2">
        <v>973.78499999999997</v>
      </c>
      <c r="AF102" s="2">
        <v>-11.405999999999949</v>
      </c>
      <c r="AG102" s="2">
        <v>220.00102000000001</v>
      </c>
      <c r="AH102" s="78">
        <v>4</v>
      </c>
      <c r="AI102" s="78">
        <v>4</v>
      </c>
      <c r="AJ102" s="78">
        <v>3</v>
      </c>
      <c r="AK102" s="78">
        <v>4</v>
      </c>
      <c r="AL102" s="78">
        <v>3</v>
      </c>
      <c r="AM102" s="78">
        <v>3</v>
      </c>
      <c r="AN102" s="78">
        <v>3</v>
      </c>
      <c r="AO102" s="78">
        <v>3</v>
      </c>
      <c r="AP102" s="78">
        <v>3</v>
      </c>
      <c r="AQ102" s="78">
        <v>3</v>
      </c>
      <c r="AR102" s="78">
        <v>3</v>
      </c>
      <c r="AS102" s="78">
        <v>4</v>
      </c>
      <c r="AT102" s="78">
        <v>4</v>
      </c>
      <c r="AU102" s="78">
        <v>3</v>
      </c>
      <c r="AV102" s="78">
        <v>3</v>
      </c>
      <c r="AW102" s="78">
        <v>3</v>
      </c>
      <c r="AX102" s="78">
        <v>3</v>
      </c>
      <c r="AY102" s="78">
        <v>3</v>
      </c>
      <c r="AZ102" s="78">
        <v>3</v>
      </c>
      <c r="BA102" s="78">
        <v>3</v>
      </c>
      <c r="BB102" s="78">
        <v>4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0</v>
      </c>
      <c r="BL102" s="78">
        <v>1</v>
      </c>
      <c r="BM102" s="78">
        <v>1</v>
      </c>
      <c r="BN102" s="78">
        <v>0</v>
      </c>
      <c r="BO102" s="78">
        <v>1</v>
      </c>
      <c r="BP102" s="78">
        <v>1</v>
      </c>
      <c r="BQ102" s="78">
        <v>1</v>
      </c>
      <c r="BR102" s="78">
        <v>0</v>
      </c>
      <c r="BS102" s="78">
        <v>0</v>
      </c>
      <c r="BT102" s="78">
        <v>0</v>
      </c>
      <c r="BU102" s="78">
        <v>1</v>
      </c>
      <c r="BV102" s="78">
        <v>0</v>
      </c>
      <c r="BW102" s="78">
        <v>1</v>
      </c>
      <c r="BX102" s="78">
        <v>1</v>
      </c>
      <c r="BY102" s="78">
        <v>1</v>
      </c>
      <c r="BZ102" s="78">
        <v>0</v>
      </c>
      <c r="CA102" s="78">
        <v>0</v>
      </c>
      <c r="CB102" s="78">
        <v>0</v>
      </c>
      <c r="CC102" s="78">
        <v>4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12</v>
      </c>
      <c r="CK102" s="78">
        <v>11</v>
      </c>
      <c r="CL102" s="78">
        <v>9</v>
      </c>
      <c r="CM102" s="78">
        <v>11</v>
      </c>
      <c r="CN102" s="78">
        <v>8</v>
      </c>
      <c r="CO102" s="78">
        <v>10</v>
      </c>
      <c r="CP102" s="78">
        <v>8</v>
      </c>
      <c r="CQ102" s="78">
        <v>8</v>
      </c>
      <c r="CR102" s="78">
        <v>8</v>
      </c>
      <c r="CS102" s="78">
        <v>13</v>
      </c>
      <c r="CT102" s="78">
        <v>10</v>
      </c>
      <c r="CU102" s="78">
        <v>16</v>
      </c>
      <c r="CV102" s="78">
        <v>16</v>
      </c>
      <c r="CW102" s="78">
        <v>10</v>
      </c>
      <c r="CX102" s="78">
        <v>10</v>
      </c>
      <c r="CY102" s="78">
        <v>10</v>
      </c>
      <c r="CZ102" s="78">
        <v>11</v>
      </c>
      <c r="DA102" s="78">
        <v>9</v>
      </c>
      <c r="DB102" s="78">
        <v>13</v>
      </c>
      <c r="DC102" s="78">
        <v>9</v>
      </c>
      <c r="DD102" s="78">
        <v>8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4</v>
      </c>
      <c r="DL102" s="2" t="s">
        <v>1</v>
      </c>
      <c r="DM102" s="2">
        <v>12</v>
      </c>
      <c r="DN102" s="91">
        <v>3</v>
      </c>
      <c r="DO102" s="91">
        <v>3</v>
      </c>
      <c r="DP102" s="91">
        <v>3</v>
      </c>
      <c r="DQ102" s="91">
        <v>3</v>
      </c>
      <c r="DR102" s="91">
        <v>3</v>
      </c>
      <c r="DS102" s="91">
        <v>3</v>
      </c>
      <c r="DT102" s="91">
        <v>3</v>
      </c>
      <c r="DU102" s="91">
        <v>3</v>
      </c>
      <c r="DV102" s="91">
        <v>3</v>
      </c>
      <c r="DW102" s="91">
        <v>4</v>
      </c>
      <c r="DX102" s="91">
        <v>3</v>
      </c>
      <c r="DY102" s="91">
        <v>4</v>
      </c>
      <c r="DZ102" s="91">
        <v>4</v>
      </c>
      <c r="EA102" s="91">
        <v>3</v>
      </c>
      <c r="EB102" s="91">
        <v>4</v>
      </c>
      <c r="EC102" s="91">
        <v>3</v>
      </c>
      <c r="ED102" s="91">
        <v>4</v>
      </c>
      <c r="EE102" s="91">
        <v>3</v>
      </c>
      <c r="EF102" s="91">
        <v>5</v>
      </c>
      <c r="EG102" s="91">
        <v>3</v>
      </c>
      <c r="EH102" s="91">
        <v>2</v>
      </c>
      <c r="EI102" s="91">
        <v>3</v>
      </c>
      <c r="EJ102" s="91">
        <v>3</v>
      </c>
      <c r="EK102" s="91">
        <v>3</v>
      </c>
      <c r="EL102" s="91">
        <v>3</v>
      </c>
      <c r="EM102" s="91">
        <v>3</v>
      </c>
      <c r="EN102" s="91">
        <v>4</v>
      </c>
      <c r="EO102" s="91">
        <v>3</v>
      </c>
      <c r="EP102" s="91">
        <v>2</v>
      </c>
      <c r="EQ102" s="91">
        <v>2</v>
      </c>
      <c r="ER102" s="91">
        <v>4</v>
      </c>
      <c r="ES102" s="91">
        <v>3</v>
      </c>
      <c r="ET102" s="91">
        <v>4</v>
      </c>
      <c r="EU102" s="91">
        <v>5</v>
      </c>
      <c r="EV102" s="91">
        <v>3</v>
      </c>
      <c r="EW102" s="91">
        <v>2</v>
      </c>
      <c r="EX102" s="91">
        <v>5</v>
      </c>
      <c r="EY102" s="91">
        <v>4</v>
      </c>
      <c r="EZ102" s="91">
        <v>3</v>
      </c>
      <c r="FA102" s="91">
        <v>4</v>
      </c>
      <c r="FB102" s="91">
        <v>3</v>
      </c>
      <c r="FC102" s="91">
        <v>2</v>
      </c>
      <c r="FD102" s="91">
        <v>3</v>
      </c>
      <c r="FE102" s="91">
        <v>2</v>
      </c>
      <c r="FF102" s="91">
        <v>3</v>
      </c>
      <c r="FG102" s="91">
        <v>2</v>
      </c>
      <c r="FH102" s="91">
        <v>2</v>
      </c>
      <c r="FI102" s="91">
        <v>3</v>
      </c>
      <c r="FJ102" s="91">
        <v>2</v>
      </c>
      <c r="FK102" s="91">
        <v>4</v>
      </c>
      <c r="FL102" s="91">
        <v>4</v>
      </c>
      <c r="FM102" s="91">
        <v>4</v>
      </c>
      <c r="FN102" s="91">
        <v>4</v>
      </c>
      <c r="FO102" s="91">
        <v>4</v>
      </c>
      <c r="FP102" s="91">
        <v>2</v>
      </c>
      <c r="FQ102" s="91">
        <v>3</v>
      </c>
      <c r="FR102" s="91">
        <v>3</v>
      </c>
      <c r="FS102" s="91">
        <v>4</v>
      </c>
      <c r="FT102" s="91">
        <v>3</v>
      </c>
      <c r="FU102" s="91">
        <v>2</v>
      </c>
      <c r="FV102" s="91">
        <v>3</v>
      </c>
      <c r="FW102" s="91">
        <v>3</v>
      </c>
      <c r="FX102" s="91">
        <v>3</v>
      </c>
      <c r="FY102" s="2">
        <v>3</v>
      </c>
      <c r="FZ102" s="2">
        <v>3</v>
      </c>
      <c r="GA102" s="2">
        <v>5</v>
      </c>
      <c r="GB102" s="2">
        <v>4</v>
      </c>
      <c r="GC102" s="2">
        <v>3</v>
      </c>
      <c r="GD102" s="2">
        <v>2</v>
      </c>
    </row>
    <row r="103" spans="1:186" x14ac:dyDescent="0.25">
      <c r="A103" s="2" t="s">
        <v>936</v>
      </c>
      <c r="B103" s="2" t="s">
        <v>6</v>
      </c>
      <c r="C103" s="2" t="s">
        <v>936</v>
      </c>
      <c r="D103" s="2">
        <v>9</v>
      </c>
      <c r="E103" s="2">
        <v>0</v>
      </c>
      <c r="F103" s="2">
        <v>14</v>
      </c>
      <c r="G103" s="2">
        <v>0</v>
      </c>
      <c r="H103" s="2">
        <v>9</v>
      </c>
      <c r="I103" s="2">
        <v>14</v>
      </c>
      <c r="J103" s="2">
        <v>68</v>
      </c>
      <c r="K103" s="2">
        <v>67</v>
      </c>
      <c r="L103" s="2">
        <v>58</v>
      </c>
      <c r="M103" s="2">
        <v>29</v>
      </c>
      <c r="N103" s="2">
        <v>0</v>
      </c>
      <c r="O103" s="2">
        <v>68</v>
      </c>
      <c r="P103" s="2">
        <v>4.761904761904745E-2</v>
      </c>
      <c r="Q103" s="2">
        <v>58</v>
      </c>
      <c r="R103" s="2">
        <v>0</v>
      </c>
      <c r="S103" s="2">
        <v>18</v>
      </c>
      <c r="T103" s="2">
        <v>-1.2222222222222223</v>
      </c>
      <c r="U103" s="2">
        <v>3</v>
      </c>
      <c r="V103" s="2">
        <v>5</v>
      </c>
      <c r="W103" s="2">
        <v>2</v>
      </c>
      <c r="X103" s="2">
        <v>3</v>
      </c>
      <c r="Y103" s="2">
        <v>2</v>
      </c>
      <c r="Z103" s="2">
        <v>4</v>
      </c>
      <c r="AA103" s="2">
        <v>2</v>
      </c>
      <c r="AB103" s="2">
        <v>2</v>
      </c>
      <c r="AC103" s="2">
        <v>13</v>
      </c>
      <c r="AD103" s="2">
        <v>951.30499999999995</v>
      </c>
      <c r="AE103" s="2">
        <v>965.04</v>
      </c>
      <c r="AF103" s="2">
        <v>-13.735000000000014</v>
      </c>
      <c r="AG103" s="2">
        <v>222.00102999999999</v>
      </c>
      <c r="AH103" s="78">
        <v>4</v>
      </c>
      <c r="AI103" s="78">
        <v>4</v>
      </c>
      <c r="AJ103" s="78">
        <v>3</v>
      </c>
      <c r="AK103" s="78">
        <v>4</v>
      </c>
      <c r="AL103" s="78">
        <v>3</v>
      </c>
      <c r="AM103" s="78">
        <v>3</v>
      </c>
      <c r="AN103" s="78">
        <v>3</v>
      </c>
      <c r="AO103" s="78">
        <v>3</v>
      </c>
      <c r="AP103" s="78">
        <v>3</v>
      </c>
      <c r="AQ103" s="78">
        <v>3</v>
      </c>
      <c r="AR103" s="78">
        <v>3</v>
      </c>
      <c r="AS103" s="78">
        <v>4</v>
      </c>
      <c r="AT103" s="78">
        <v>4</v>
      </c>
      <c r="AU103" s="78">
        <v>3</v>
      </c>
      <c r="AV103" s="78">
        <v>3</v>
      </c>
      <c r="AW103" s="78">
        <v>3</v>
      </c>
      <c r="AX103" s="78">
        <v>3</v>
      </c>
      <c r="AY103" s="78">
        <v>3</v>
      </c>
      <c r="AZ103" s="78">
        <v>3</v>
      </c>
      <c r="BA103" s="78">
        <v>3</v>
      </c>
      <c r="BB103" s="78">
        <v>4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1</v>
      </c>
      <c r="BJ103" s="78">
        <v>0</v>
      </c>
      <c r="BK103" s="78">
        <v>1</v>
      </c>
      <c r="BL103" s="78">
        <v>1</v>
      </c>
      <c r="BM103" s="78">
        <v>1</v>
      </c>
      <c r="BN103" s="78">
        <v>0</v>
      </c>
      <c r="BO103" s="78">
        <v>0</v>
      </c>
      <c r="BP103" s="78">
        <v>0</v>
      </c>
      <c r="BQ103" s="78">
        <v>0</v>
      </c>
      <c r="BR103" s="78">
        <v>1</v>
      </c>
      <c r="BS103" s="78">
        <v>1</v>
      </c>
      <c r="BT103" s="78">
        <v>0</v>
      </c>
      <c r="BU103" s="78">
        <v>0</v>
      </c>
      <c r="BV103" s="78">
        <v>0</v>
      </c>
      <c r="BW103" s="78">
        <v>0</v>
      </c>
      <c r="BX103" s="78">
        <v>0</v>
      </c>
      <c r="BY103" s="78">
        <v>1</v>
      </c>
      <c r="BZ103" s="78">
        <v>0</v>
      </c>
      <c r="CA103" s="78">
        <v>0</v>
      </c>
      <c r="CB103" s="78">
        <v>0</v>
      </c>
      <c r="CC103" s="78">
        <v>2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11</v>
      </c>
      <c r="CK103" s="78">
        <v>12</v>
      </c>
      <c r="CL103" s="78">
        <v>8</v>
      </c>
      <c r="CM103" s="78">
        <v>11</v>
      </c>
      <c r="CN103" s="78">
        <v>8</v>
      </c>
      <c r="CO103" s="78">
        <v>9</v>
      </c>
      <c r="CP103" s="78">
        <v>9</v>
      </c>
      <c r="CQ103" s="78">
        <v>10</v>
      </c>
      <c r="CR103" s="78">
        <v>11</v>
      </c>
      <c r="CS103" s="78">
        <v>11</v>
      </c>
      <c r="CT103" s="78">
        <v>9</v>
      </c>
      <c r="CU103" s="78">
        <v>13</v>
      </c>
      <c r="CV103" s="78">
        <v>18</v>
      </c>
      <c r="CW103" s="78">
        <v>10</v>
      </c>
      <c r="CX103" s="78">
        <v>10</v>
      </c>
      <c r="CY103" s="78">
        <v>10</v>
      </c>
      <c r="CZ103" s="78">
        <v>11</v>
      </c>
      <c r="DA103" s="78">
        <v>10</v>
      </c>
      <c r="DB103" s="78">
        <v>12</v>
      </c>
      <c r="DC103" s="78">
        <v>9</v>
      </c>
      <c r="DD103" s="78">
        <v>10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202</v>
      </c>
      <c r="DL103" s="2" t="s">
        <v>1</v>
      </c>
      <c r="DM103" s="2">
        <v>13</v>
      </c>
      <c r="DN103" s="91">
        <v>3</v>
      </c>
      <c r="DO103" s="91">
        <v>3</v>
      </c>
      <c r="DP103" s="91">
        <v>3</v>
      </c>
      <c r="DQ103" s="91">
        <v>3</v>
      </c>
      <c r="DR103" s="91">
        <v>2</v>
      </c>
      <c r="DS103" s="91">
        <v>3</v>
      </c>
      <c r="DT103" s="91">
        <v>3</v>
      </c>
      <c r="DU103" s="91">
        <v>4</v>
      </c>
      <c r="DV103" s="91">
        <v>4</v>
      </c>
      <c r="DW103" s="91">
        <v>4</v>
      </c>
      <c r="DX103" s="91">
        <v>2</v>
      </c>
      <c r="DY103" s="91">
        <v>4</v>
      </c>
      <c r="DZ103" s="91">
        <v>4</v>
      </c>
      <c r="EA103" s="91">
        <v>4</v>
      </c>
      <c r="EB103" s="91">
        <v>3</v>
      </c>
      <c r="EC103" s="91">
        <v>3</v>
      </c>
      <c r="ED103" s="91">
        <v>4</v>
      </c>
      <c r="EE103" s="91">
        <v>3</v>
      </c>
      <c r="EF103" s="91">
        <v>4</v>
      </c>
      <c r="EG103" s="91">
        <v>3</v>
      </c>
      <c r="EH103" s="91">
        <v>2</v>
      </c>
      <c r="EI103" s="91">
        <v>3</v>
      </c>
      <c r="EJ103" s="91">
        <v>3</v>
      </c>
      <c r="EK103" s="91">
        <v>2</v>
      </c>
      <c r="EL103" s="91">
        <v>3</v>
      </c>
      <c r="EM103" s="91">
        <v>3</v>
      </c>
      <c r="EN103" s="91">
        <v>3</v>
      </c>
      <c r="EO103" s="91">
        <v>3</v>
      </c>
      <c r="EP103" s="91">
        <v>3</v>
      </c>
      <c r="EQ103" s="91">
        <v>3</v>
      </c>
      <c r="ER103" s="91">
        <v>3</v>
      </c>
      <c r="ES103" s="91">
        <v>3</v>
      </c>
      <c r="ET103" s="91">
        <v>3</v>
      </c>
      <c r="EU103" s="91">
        <v>5</v>
      </c>
      <c r="EV103" s="91">
        <v>3</v>
      </c>
      <c r="EW103" s="91">
        <v>3</v>
      </c>
      <c r="EX103" s="91">
        <v>3</v>
      </c>
      <c r="EY103" s="91">
        <v>4</v>
      </c>
      <c r="EZ103" s="91">
        <v>4</v>
      </c>
      <c r="FA103" s="91">
        <v>4</v>
      </c>
      <c r="FB103" s="91">
        <v>3</v>
      </c>
      <c r="FC103" s="91">
        <v>3</v>
      </c>
      <c r="FD103" s="91">
        <v>3</v>
      </c>
      <c r="FE103" s="91">
        <v>3</v>
      </c>
      <c r="FF103" s="91">
        <v>3</v>
      </c>
      <c r="FG103" s="91">
        <v>3</v>
      </c>
      <c r="FH103" s="91">
        <v>3</v>
      </c>
      <c r="FI103" s="91">
        <v>3</v>
      </c>
      <c r="FJ103" s="91">
        <v>3</v>
      </c>
      <c r="FK103" s="91">
        <v>4</v>
      </c>
      <c r="FL103" s="91">
        <v>3</v>
      </c>
      <c r="FM103" s="91">
        <v>4</v>
      </c>
      <c r="FN103" s="91">
        <v>3</v>
      </c>
      <c r="FO103" s="91">
        <v>4</v>
      </c>
      <c r="FP103" s="91">
        <v>4</v>
      </c>
      <c r="FQ103" s="91">
        <v>3</v>
      </c>
      <c r="FR103" s="91">
        <v>3</v>
      </c>
      <c r="FS103" s="91">
        <v>4</v>
      </c>
      <c r="FT103" s="91">
        <v>3</v>
      </c>
      <c r="FU103" s="91">
        <v>2</v>
      </c>
      <c r="FV103" s="91">
        <v>2</v>
      </c>
      <c r="FW103" s="91">
        <v>3</v>
      </c>
      <c r="FX103" s="91">
        <v>2</v>
      </c>
      <c r="FY103" s="2">
        <v>3</v>
      </c>
      <c r="FZ103" s="2">
        <v>4</v>
      </c>
      <c r="GA103" s="2">
        <v>4</v>
      </c>
      <c r="GB103" s="2">
        <v>3</v>
      </c>
      <c r="GC103" s="2">
        <v>5</v>
      </c>
      <c r="GD103" s="2">
        <v>3</v>
      </c>
    </row>
    <row r="104" spans="1:186" x14ac:dyDescent="0.25">
      <c r="A104" s="2" t="s">
        <v>937</v>
      </c>
      <c r="B104" s="2" t="s">
        <v>220</v>
      </c>
      <c r="C104" s="2" t="s">
        <v>937</v>
      </c>
      <c r="D104" s="2">
        <v>11</v>
      </c>
      <c r="E104" s="2">
        <v>0</v>
      </c>
      <c r="F104" s="2">
        <v>12</v>
      </c>
      <c r="G104" s="2">
        <v>2</v>
      </c>
      <c r="H104" s="2">
        <v>11</v>
      </c>
      <c r="I104" s="2">
        <v>14</v>
      </c>
      <c r="J104" s="2">
        <v>64</v>
      </c>
      <c r="K104" s="2">
        <v>75</v>
      </c>
      <c r="L104" s="2">
        <v>56</v>
      </c>
      <c r="M104" s="2">
        <v>28</v>
      </c>
      <c r="N104" s="2">
        <v>0</v>
      </c>
      <c r="O104" s="2">
        <v>64</v>
      </c>
      <c r="P104" s="2">
        <v>-0.52380952380952417</v>
      </c>
      <c r="Q104" s="2">
        <v>64</v>
      </c>
      <c r="R104" s="2">
        <v>0.4444444444444442</v>
      </c>
      <c r="S104" s="2">
        <v>19</v>
      </c>
      <c r="T104" s="2">
        <v>-1</v>
      </c>
      <c r="U104" s="2">
        <v>4</v>
      </c>
      <c r="V104" s="2">
        <v>1</v>
      </c>
      <c r="W104" s="2">
        <v>1</v>
      </c>
      <c r="X104" s="2">
        <v>8</v>
      </c>
      <c r="Y104" s="2">
        <v>4</v>
      </c>
      <c r="Z104" s="2">
        <v>4</v>
      </c>
      <c r="AA104" s="2">
        <v>2</v>
      </c>
      <c r="AB104" s="2">
        <v>1</v>
      </c>
      <c r="AC104" s="2">
        <v>14</v>
      </c>
      <c r="AD104" s="2">
        <v>940.23</v>
      </c>
      <c r="AE104" s="2">
        <v>975.39599999999996</v>
      </c>
      <c r="AF104" s="2">
        <v>-35.16599999999994</v>
      </c>
      <c r="AG104" s="2">
        <v>223.00103999999999</v>
      </c>
      <c r="AH104" s="78">
        <v>4</v>
      </c>
      <c r="AI104" s="78">
        <v>4</v>
      </c>
      <c r="AJ104" s="78">
        <v>3</v>
      </c>
      <c r="AK104" s="78">
        <v>4</v>
      </c>
      <c r="AL104" s="78">
        <v>3</v>
      </c>
      <c r="AM104" s="78">
        <v>3</v>
      </c>
      <c r="AN104" s="78">
        <v>3</v>
      </c>
      <c r="AO104" s="78">
        <v>3</v>
      </c>
      <c r="AP104" s="78">
        <v>3</v>
      </c>
      <c r="AQ104" s="78">
        <v>3</v>
      </c>
      <c r="AR104" s="78">
        <v>3</v>
      </c>
      <c r="AS104" s="78">
        <v>4</v>
      </c>
      <c r="AT104" s="78">
        <v>4</v>
      </c>
      <c r="AU104" s="78">
        <v>3</v>
      </c>
      <c r="AV104" s="78">
        <v>3</v>
      </c>
      <c r="AW104" s="78">
        <v>3</v>
      </c>
      <c r="AX104" s="78">
        <v>3</v>
      </c>
      <c r="AY104" s="78">
        <v>3</v>
      </c>
      <c r="AZ104" s="78">
        <v>3</v>
      </c>
      <c r="BA104" s="78">
        <v>3</v>
      </c>
      <c r="BB104" s="78">
        <v>4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1</v>
      </c>
      <c r="BJ104" s="78">
        <v>0</v>
      </c>
      <c r="BK104" s="78">
        <v>1</v>
      </c>
      <c r="BL104" s="78">
        <v>0</v>
      </c>
      <c r="BM104" s="78">
        <v>1</v>
      </c>
      <c r="BN104" s="78">
        <v>0</v>
      </c>
      <c r="BO104" s="78">
        <v>0</v>
      </c>
      <c r="BP104" s="78">
        <v>0</v>
      </c>
      <c r="BQ104" s="78">
        <v>0</v>
      </c>
      <c r="BR104" s="78">
        <v>1</v>
      </c>
      <c r="BS104" s="78">
        <v>0</v>
      </c>
      <c r="BT104" s="78">
        <v>1</v>
      </c>
      <c r="BU104" s="78">
        <v>1</v>
      </c>
      <c r="BV104" s="78">
        <v>2</v>
      </c>
      <c r="BW104" s="78">
        <v>0</v>
      </c>
      <c r="BX104" s="78">
        <v>0</v>
      </c>
      <c r="BY104" s="78">
        <v>0</v>
      </c>
      <c r="BZ104" s="78">
        <v>0</v>
      </c>
      <c r="CA104" s="78">
        <v>0</v>
      </c>
      <c r="CB104" s="78">
        <v>0</v>
      </c>
      <c r="CC104" s="78">
        <v>3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12</v>
      </c>
      <c r="CK104" s="78">
        <v>12</v>
      </c>
      <c r="CL104" s="78">
        <v>8</v>
      </c>
      <c r="CM104" s="78">
        <v>13</v>
      </c>
      <c r="CN104" s="78">
        <v>8</v>
      </c>
      <c r="CO104" s="78">
        <v>10</v>
      </c>
      <c r="CP104" s="78">
        <v>12</v>
      </c>
      <c r="CQ104" s="78">
        <v>9</v>
      </c>
      <c r="CR104" s="78">
        <v>9</v>
      </c>
      <c r="CS104" s="78">
        <v>12</v>
      </c>
      <c r="CT104" s="78">
        <v>10</v>
      </c>
      <c r="CU104" s="78">
        <v>14</v>
      </c>
      <c r="CV104" s="78">
        <v>15</v>
      </c>
      <c r="CW104" s="78">
        <v>7</v>
      </c>
      <c r="CX104" s="78">
        <v>10</v>
      </c>
      <c r="CY104" s="78">
        <v>10</v>
      </c>
      <c r="CZ104" s="78">
        <v>12</v>
      </c>
      <c r="DA104" s="78">
        <v>9</v>
      </c>
      <c r="DB104" s="78">
        <v>12</v>
      </c>
      <c r="DC104" s="78">
        <v>9</v>
      </c>
      <c r="DD104" s="78">
        <v>10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204</v>
      </c>
      <c r="DL104" s="2" t="s">
        <v>1</v>
      </c>
      <c r="DM104" s="2">
        <v>14</v>
      </c>
      <c r="DN104" s="91">
        <v>2</v>
      </c>
      <c r="DO104" s="91">
        <v>3</v>
      </c>
      <c r="DP104" s="91">
        <v>3</v>
      </c>
      <c r="DQ104" s="91">
        <v>3</v>
      </c>
      <c r="DR104" s="91">
        <v>3</v>
      </c>
      <c r="DS104" s="91">
        <v>3</v>
      </c>
      <c r="DT104" s="91">
        <v>3</v>
      </c>
      <c r="DU104" s="91">
        <v>3</v>
      </c>
      <c r="DV104" s="91">
        <v>3</v>
      </c>
      <c r="DW104" s="91">
        <v>4</v>
      </c>
      <c r="DX104" s="91">
        <v>3</v>
      </c>
      <c r="DY104" s="91">
        <v>2</v>
      </c>
      <c r="DZ104" s="91">
        <v>3</v>
      </c>
      <c r="EA104" s="91">
        <v>3</v>
      </c>
      <c r="EB104" s="91">
        <v>3</v>
      </c>
      <c r="EC104" s="91">
        <v>3</v>
      </c>
      <c r="ED104" s="91">
        <v>4</v>
      </c>
      <c r="EE104" s="91">
        <v>3</v>
      </c>
      <c r="EF104" s="91">
        <v>5</v>
      </c>
      <c r="EG104" s="91">
        <v>3</v>
      </c>
      <c r="EH104" s="91">
        <v>2</v>
      </c>
      <c r="EI104" s="91">
        <v>4</v>
      </c>
      <c r="EJ104" s="91">
        <v>3</v>
      </c>
      <c r="EK104" s="91">
        <v>3</v>
      </c>
      <c r="EL104" s="91">
        <v>4</v>
      </c>
      <c r="EM104" s="91">
        <v>3</v>
      </c>
      <c r="EN104" s="91">
        <v>3</v>
      </c>
      <c r="EO104" s="91">
        <v>6</v>
      </c>
      <c r="EP104" s="91">
        <v>3</v>
      </c>
      <c r="EQ104" s="91">
        <v>3</v>
      </c>
      <c r="ER104" s="91">
        <v>5</v>
      </c>
      <c r="ES104" s="91">
        <v>4</v>
      </c>
      <c r="ET104" s="91">
        <v>4</v>
      </c>
      <c r="EU104" s="91">
        <v>4</v>
      </c>
      <c r="EV104" s="91">
        <v>2</v>
      </c>
      <c r="EW104" s="91">
        <v>3</v>
      </c>
      <c r="EX104" s="91">
        <v>3</v>
      </c>
      <c r="EY104" s="91">
        <v>4</v>
      </c>
      <c r="EZ104" s="91">
        <v>3</v>
      </c>
      <c r="FA104" s="91">
        <v>4</v>
      </c>
      <c r="FB104" s="91">
        <v>3</v>
      </c>
      <c r="FC104" s="91">
        <v>4</v>
      </c>
      <c r="FD104" s="91">
        <v>3</v>
      </c>
      <c r="FE104" s="91">
        <v>3</v>
      </c>
      <c r="FF104" s="91">
        <v>2</v>
      </c>
      <c r="FG104" s="91">
        <v>3</v>
      </c>
      <c r="FH104" s="91">
        <v>2</v>
      </c>
      <c r="FI104" s="91">
        <v>4</v>
      </c>
      <c r="FJ104" s="91">
        <v>3</v>
      </c>
      <c r="FK104" s="91">
        <v>3</v>
      </c>
      <c r="FL104" s="91">
        <v>4</v>
      </c>
      <c r="FM104" s="91">
        <v>4</v>
      </c>
      <c r="FN104" s="91">
        <v>2</v>
      </c>
      <c r="FO104" s="91">
        <v>4</v>
      </c>
      <c r="FP104" s="91">
        <v>4</v>
      </c>
      <c r="FQ104" s="91">
        <v>4</v>
      </c>
      <c r="FR104" s="91">
        <v>3</v>
      </c>
      <c r="FS104" s="91">
        <v>3</v>
      </c>
      <c r="FT104" s="91">
        <v>3</v>
      </c>
      <c r="FU104" s="91">
        <v>2</v>
      </c>
      <c r="FV104" s="91">
        <v>3</v>
      </c>
      <c r="FW104" s="91">
        <v>3</v>
      </c>
      <c r="FX104" s="91">
        <v>3</v>
      </c>
      <c r="FY104" s="2">
        <v>3</v>
      </c>
      <c r="FZ104" s="2">
        <v>3</v>
      </c>
      <c r="GA104" s="2">
        <v>3</v>
      </c>
      <c r="GB104" s="2">
        <v>4</v>
      </c>
      <c r="GC104" s="2">
        <v>4</v>
      </c>
      <c r="GD104" s="2">
        <v>2</v>
      </c>
    </row>
    <row r="105" spans="1:186" x14ac:dyDescent="0.25">
      <c r="A105" s="2" t="s">
        <v>938</v>
      </c>
      <c r="B105" s="2" t="s">
        <v>584</v>
      </c>
      <c r="C105" s="2" t="s">
        <v>938</v>
      </c>
      <c r="D105" s="2">
        <v>8</v>
      </c>
      <c r="E105" s="2">
        <v>0</v>
      </c>
      <c r="F105" s="2">
        <v>16</v>
      </c>
      <c r="G105" s="2">
        <v>2</v>
      </c>
      <c r="H105" s="2">
        <v>8</v>
      </c>
      <c r="I105" s="2">
        <v>18</v>
      </c>
      <c r="J105" s="2">
        <v>73</v>
      </c>
      <c r="K105" s="2">
        <v>72</v>
      </c>
      <c r="L105" s="2">
        <v>55</v>
      </c>
      <c r="M105" s="2">
        <v>29</v>
      </c>
      <c r="N105" s="2">
        <v>0</v>
      </c>
      <c r="O105" s="2">
        <v>73</v>
      </c>
      <c r="P105" s="2">
        <v>4.7619047619047894E-2</v>
      </c>
      <c r="Q105" s="2">
        <v>61</v>
      </c>
      <c r="R105" s="2">
        <v>0.33333333333333348</v>
      </c>
      <c r="S105" s="2">
        <v>19</v>
      </c>
      <c r="T105" s="2">
        <v>-1.1111111111111112</v>
      </c>
      <c r="U105" s="2">
        <v>2</v>
      </c>
      <c r="V105" s="2">
        <v>7</v>
      </c>
      <c r="W105" s="2">
        <v>1</v>
      </c>
      <c r="X105" s="2">
        <v>7</v>
      </c>
      <c r="Y105" s="2">
        <v>5</v>
      </c>
      <c r="Z105" s="2">
        <v>4</v>
      </c>
      <c r="AA105" s="2">
        <v>0</v>
      </c>
      <c r="AB105" s="2">
        <v>0</v>
      </c>
      <c r="AC105" s="2">
        <v>15</v>
      </c>
      <c r="AD105" s="2">
        <v>912.54399999999998</v>
      </c>
      <c r="AE105" s="2">
        <v>985.43100000000004</v>
      </c>
      <c r="AF105" s="2">
        <v>-72.887000000000057</v>
      </c>
      <c r="AG105" s="2">
        <v>229.00104999999999</v>
      </c>
      <c r="AH105" s="78">
        <v>4</v>
      </c>
      <c r="AI105" s="78">
        <v>4</v>
      </c>
      <c r="AJ105" s="78">
        <v>3</v>
      </c>
      <c r="AK105" s="78">
        <v>4</v>
      </c>
      <c r="AL105" s="78">
        <v>3</v>
      </c>
      <c r="AM105" s="78">
        <v>3</v>
      </c>
      <c r="AN105" s="78">
        <v>3</v>
      </c>
      <c r="AO105" s="78">
        <v>3</v>
      </c>
      <c r="AP105" s="78">
        <v>3</v>
      </c>
      <c r="AQ105" s="78">
        <v>3</v>
      </c>
      <c r="AR105" s="78">
        <v>3</v>
      </c>
      <c r="AS105" s="78">
        <v>4</v>
      </c>
      <c r="AT105" s="78">
        <v>4</v>
      </c>
      <c r="AU105" s="78">
        <v>3</v>
      </c>
      <c r="AV105" s="78">
        <v>3</v>
      </c>
      <c r="AW105" s="78">
        <v>3</v>
      </c>
      <c r="AX105" s="78">
        <v>3</v>
      </c>
      <c r="AY105" s="78">
        <v>3</v>
      </c>
      <c r="AZ105" s="78">
        <v>3</v>
      </c>
      <c r="BA105" s="78">
        <v>3</v>
      </c>
      <c r="BB105" s="78">
        <v>4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K105" s="78">
        <v>3</v>
      </c>
      <c r="BL105" s="78">
        <v>0</v>
      </c>
      <c r="BM105" s="78">
        <v>1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0</v>
      </c>
      <c r="BT105" s="78">
        <v>0</v>
      </c>
      <c r="BU105" s="78">
        <v>0</v>
      </c>
      <c r="BV105" s="78">
        <v>0</v>
      </c>
      <c r="BW105" s="78">
        <v>1</v>
      </c>
      <c r="BX105" s="78">
        <v>0</v>
      </c>
      <c r="BY105" s="78">
        <v>0</v>
      </c>
      <c r="BZ105" s="78">
        <v>0</v>
      </c>
      <c r="CA105" s="78">
        <v>0</v>
      </c>
      <c r="CB105" s="78">
        <v>1</v>
      </c>
      <c r="CC105" s="78">
        <v>2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13</v>
      </c>
      <c r="CK105" s="78">
        <v>12</v>
      </c>
      <c r="CL105" s="78">
        <v>6</v>
      </c>
      <c r="CM105" s="78">
        <v>13</v>
      </c>
      <c r="CN105" s="78">
        <v>8</v>
      </c>
      <c r="CO105" s="78">
        <v>13</v>
      </c>
      <c r="CP105" s="78">
        <v>9</v>
      </c>
      <c r="CQ105" s="78">
        <v>9</v>
      </c>
      <c r="CR105" s="78">
        <v>10</v>
      </c>
      <c r="CS105" s="78">
        <v>14</v>
      </c>
      <c r="CT105" s="78">
        <v>9</v>
      </c>
      <c r="CU105" s="78">
        <v>15</v>
      </c>
      <c r="CV105" s="78">
        <v>16</v>
      </c>
      <c r="CW105" s="78">
        <v>10</v>
      </c>
      <c r="CX105" s="78">
        <v>8</v>
      </c>
      <c r="CY105" s="78">
        <v>10</v>
      </c>
      <c r="CZ105" s="78">
        <v>12</v>
      </c>
      <c r="DA105" s="78">
        <v>11</v>
      </c>
      <c r="DB105" s="78">
        <v>12</v>
      </c>
      <c r="DC105" s="78">
        <v>9</v>
      </c>
      <c r="DD105" s="78">
        <v>10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6</v>
      </c>
      <c r="DL105" s="2" t="s">
        <v>1</v>
      </c>
      <c r="DM105" s="2">
        <v>15</v>
      </c>
      <c r="DN105" s="91">
        <v>3</v>
      </c>
      <c r="DO105" s="91">
        <v>3</v>
      </c>
      <c r="DP105" s="91">
        <v>2</v>
      </c>
      <c r="DQ105" s="91">
        <v>4</v>
      </c>
      <c r="DR105" s="91">
        <v>3</v>
      </c>
      <c r="DS105" s="91">
        <v>5</v>
      </c>
      <c r="DT105" s="91">
        <v>3</v>
      </c>
      <c r="DU105" s="91">
        <v>3</v>
      </c>
      <c r="DV105" s="91">
        <v>4</v>
      </c>
      <c r="DW105" s="91">
        <v>5</v>
      </c>
      <c r="DX105" s="91">
        <v>3</v>
      </c>
      <c r="DY105" s="91">
        <v>4</v>
      </c>
      <c r="DZ105" s="91">
        <v>4</v>
      </c>
      <c r="EA105" s="91">
        <v>3</v>
      </c>
      <c r="EB105" s="91">
        <v>3</v>
      </c>
      <c r="EC105" s="91">
        <v>3</v>
      </c>
      <c r="ED105" s="91">
        <v>4</v>
      </c>
      <c r="EE105" s="91">
        <v>5</v>
      </c>
      <c r="EF105" s="91">
        <v>4</v>
      </c>
      <c r="EG105" s="91">
        <v>3</v>
      </c>
      <c r="EH105" s="91">
        <v>2</v>
      </c>
      <c r="EI105" s="91">
        <v>4</v>
      </c>
      <c r="EJ105" s="91">
        <v>3</v>
      </c>
      <c r="EK105" s="91">
        <v>2</v>
      </c>
      <c r="EL105" s="91">
        <v>3</v>
      </c>
      <c r="EM105" s="91">
        <v>3</v>
      </c>
      <c r="EN105" s="91">
        <v>4</v>
      </c>
      <c r="EO105" s="91">
        <v>3</v>
      </c>
      <c r="EP105" s="91">
        <v>3</v>
      </c>
      <c r="EQ105" s="91">
        <v>3</v>
      </c>
      <c r="ER105" s="91">
        <v>5</v>
      </c>
      <c r="ES105" s="91">
        <v>3</v>
      </c>
      <c r="ET105" s="91">
        <v>4</v>
      </c>
      <c r="EU105" s="91">
        <v>4</v>
      </c>
      <c r="EV105" s="91">
        <v>4</v>
      </c>
      <c r="EW105" s="91">
        <v>3</v>
      </c>
      <c r="EX105" s="91">
        <v>3</v>
      </c>
      <c r="EY105" s="91">
        <v>4</v>
      </c>
      <c r="EZ105" s="91">
        <v>3</v>
      </c>
      <c r="FA105" s="91">
        <v>4</v>
      </c>
      <c r="FB105" s="91">
        <v>4</v>
      </c>
      <c r="FC105" s="91">
        <v>3</v>
      </c>
      <c r="FD105" s="91">
        <v>3</v>
      </c>
      <c r="FE105" s="91">
        <v>3</v>
      </c>
      <c r="FF105" s="91">
        <v>2</v>
      </c>
      <c r="FG105" s="91">
        <v>3</v>
      </c>
      <c r="FH105" s="91">
        <v>2</v>
      </c>
      <c r="FI105" s="91">
        <v>4</v>
      </c>
      <c r="FJ105" s="91">
        <v>3</v>
      </c>
      <c r="FK105" s="91">
        <v>3</v>
      </c>
      <c r="FL105" s="91">
        <v>4</v>
      </c>
      <c r="FM105" s="91">
        <v>4</v>
      </c>
      <c r="FN105" s="91">
        <v>3</v>
      </c>
      <c r="FO105" s="91">
        <v>2</v>
      </c>
      <c r="FP105" s="91">
        <v>4</v>
      </c>
      <c r="FQ105" s="91">
        <v>4</v>
      </c>
      <c r="FR105" s="91">
        <v>3</v>
      </c>
      <c r="FS105" s="91">
        <v>4</v>
      </c>
      <c r="FT105" s="91">
        <v>2</v>
      </c>
      <c r="FU105" s="91">
        <v>2</v>
      </c>
      <c r="FV105" s="91">
        <v>3</v>
      </c>
      <c r="FW105" s="91">
        <v>3</v>
      </c>
      <c r="FX105" s="91">
        <v>3</v>
      </c>
      <c r="FY105" s="2">
        <v>3</v>
      </c>
      <c r="FZ105" s="2">
        <v>3</v>
      </c>
      <c r="GA105" s="2">
        <v>4</v>
      </c>
      <c r="GB105" s="2">
        <v>3</v>
      </c>
      <c r="GC105" s="2">
        <v>4</v>
      </c>
      <c r="GD105" s="2">
        <v>3</v>
      </c>
    </row>
    <row r="106" spans="1:186" x14ac:dyDescent="0.25">
      <c r="A106" s="2" t="s">
        <v>939</v>
      </c>
      <c r="B106" s="2" t="s">
        <v>373</v>
      </c>
      <c r="C106" s="2" t="s">
        <v>938</v>
      </c>
      <c r="D106" s="2">
        <v>7</v>
      </c>
      <c r="E106" s="2">
        <v>0</v>
      </c>
      <c r="F106" s="2">
        <v>9</v>
      </c>
      <c r="G106" s="2">
        <v>4</v>
      </c>
      <c r="H106" s="2">
        <v>7</v>
      </c>
      <c r="I106" s="2">
        <v>13</v>
      </c>
      <c r="J106" s="2">
        <v>72</v>
      </c>
      <c r="K106" s="2">
        <v>69</v>
      </c>
      <c r="L106" s="2">
        <v>59</v>
      </c>
      <c r="M106" s="2">
        <v>29</v>
      </c>
      <c r="N106" s="2">
        <v>0</v>
      </c>
      <c r="O106" s="2">
        <v>72</v>
      </c>
      <c r="P106" s="2">
        <v>0.14285714285714279</v>
      </c>
      <c r="Q106" s="2">
        <v>59</v>
      </c>
      <c r="R106" s="2">
        <v>0</v>
      </c>
      <c r="S106" s="2">
        <v>18</v>
      </c>
      <c r="T106" s="2">
        <v>-1.2222222222222223</v>
      </c>
      <c r="U106" s="2">
        <v>2</v>
      </c>
      <c r="V106" s="2">
        <v>7</v>
      </c>
      <c r="W106" s="2">
        <v>2</v>
      </c>
      <c r="X106" s="2">
        <v>3</v>
      </c>
      <c r="Y106" s="2">
        <v>3</v>
      </c>
      <c r="Z106" s="2">
        <v>3</v>
      </c>
      <c r="AA106" s="2">
        <v>0</v>
      </c>
      <c r="AB106" s="2">
        <v>0</v>
      </c>
      <c r="AC106" s="2">
        <v>16</v>
      </c>
      <c r="AD106" s="2">
        <v>912.54399999999998</v>
      </c>
      <c r="AE106" s="2">
        <v>953.78499999999997</v>
      </c>
      <c r="AF106" s="2">
        <v>-41.240999999999985</v>
      </c>
      <c r="AG106" s="2">
        <v>229.00106</v>
      </c>
      <c r="AH106" s="78">
        <v>4</v>
      </c>
      <c r="AI106" s="78">
        <v>4</v>
      </c>
      <c r="AJ106" s="78">
        <v>3</v>
      </c>
      <c r="AK106" s="78">
        <v>4</v>
      </c>
      <c r="AL106" s="78">
        <v>3</v>
      </c>
      <c r="AM106" s="78">
        <v>3</v>
      </c>
      <c r="AN106" s="78">
        <v>3</v>
      </c>
      <c r="AO106" s="78">
        <v>3</v>
      </c>
      <c r="AP106" s="78">
        <v>3</v>
      </c>
      <c r="AQ106" s="78">
        <v>3</v>
      </c>
      <c r="AR106" s="78">
        <v>3</v>
      </c>
      <c r="AS106" s="78">
        <v>4</v>
      </c>
      <c r="AT106" s="78">
        <v>4</v>
      </c>
      <c r="AU106" s="78">
        <v>3</v>
      </c>
      <c r="AV106" s="78">
        <v>3</v>
      </c>
      <c r="AW106" s="78">
        <v>3</v>
      </c>
      <c r="AX106" s="78">
        <v>3</v>
      </c>
      <c r="AY106" s="78">
        <v>3</v>
      </c>
      <c r="AZ106" s="78">
        <v>3</v>
      </c>
      <c r="BA106" s="78">
        <v>3</v>
      </c>
      <c r="BB106" s="78">
        <v>4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1</v>
      </c>
      <c r="BK106" s="78">
        <v>1</v>
      </c>
      <c r="BL106" s="78">
        <v>0</v>
      </c>
      <c r="BM106" s="78">
        <v>0</v>
      </c>
      <c r="BN106" s="78">
        <v>0</v>
      </c>
      <c r="BO106" s="78">
        <v>1</v>
      </c>
      <c r="BP106" s="78">
        <v>0</v>
      </c>
      <c r="BQ106" s="78">
        <v>1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1</v>
      </c>
      <c r="CC106" s="78">
        <v>2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12</v>
      </c>
      <c r="CK106" s="78">
        <v>11</v>
      </c>
      <c r="CL106" s="78">
        <v>8</v>
      </c>
      <c r="CM106" s="78">
        <v>12</v>
      </c>
      <c r="CN106" s="78">
        <v>9</v>
      </c>
      <c r="CO106" s="78">
        <v>16</v>
      </c>
      <c r="CP106" s="78">
        <v>8</v>
      </c>
      <c r="CQ106" s="78">
        <v>9</v>
      </c>
      <c r="CR106" s="78">
        <v>9</v>
      </c>
      <c r="CS106" s="78">
        <v>13</v>
      </c>
      <c r="CT106" s="78">
        <v>10</v>
      </c>
      <c r="CU106" s="78">
        <v>13</v>
      </c>
      <c r="CV106" s="78">
        <v>16</v>
      </c>
      <c r="CW106" s="78">
        <v>13</v>
      </c>
      <c r="CX106" s="78">
        <v>10</v>
      </c>
      <c r="CY106" s="78">
        <v>9</v>
      </c>
      <c r="CZ106" s="78">
        <v>13</v>
      </c>
      <c r="DA106" s="78">
        <v>9</v>
      </c>
      <c r="DB106" s="78">
        <v>10</v>
      </c>
      <c r="DC106" s="78">
        <v>8</v>
      </c>
      <c r="DD106" s="78">
        <v>11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11</v>
      </c>
      <c r="DL106" s="2" t="s">
        <v>1</v>
      </c>
      <c r="DM106" s="2">
        <v>15</v>
      </c>
      <c r="DN106" s="91">
        <v>3</v>
      </c>
      <c r="DO106" s="91">
        <v>2</v>
      </c>
      <c r="DP106" s="91">
        <v>3</v>
      </c>
      <c r="DQ106" s="91">
        <v>3</v>
      </c>
      <c r="DR106" s="91">
        <v>3</v>
      </c>
      <c r="DS106" s="91">
        <v>5</v>
      </c>
      <c r="DT106" s="91">
        <v>3</v>
      </c>
      <c r="DU106" s="91">
        <v>3</v>
      </c>
      <c r="DV106" s="91">
        <v>4</v>
      </c>
      <c r="DW106" s="91">
        <v>4</v>
      </c>
      <c r="DX106" s="91">
        <v>4</v>
      </c>
      <c r="DY106" s="91">
        <v>4</v>
      </c>
      <c r="DZ106" s="91">
        <v>4</v>
      </c>
      <c r="EA106" s="91">
        <v>4</v>
      </c>
      <c r="EB106" s="91">
        <v>3</v>
      </c>
      <c r="EC106" s="91">
        <v>3</v>
      </c>
      <c r="ED106" s="91">
        <v>5</v>
      </c>
      <c r="EE106" s="91">
        <v>3</v>
      </c>
      <c r="EF106" s="91">
        <v>4</v>
      </c>
      <c r="EG106" s="91">
        <v>3</v>
      </c>
      <c r="EH106" s="91">
        <v>2</v>
      </c>
      <c r="EI106" s="91">
        <v>3</v>
      </c>
      <c r="EJ106" s="91">
        <v>3</v>
      </c>
      <c r="EK106" s="91">
        <v>2</v>
      </c>
      <c r="EL106" s="91">
        <v>3</v>
      </c>
      <c r="EM106" s="91">
        <v>3</v>
      </c>
      <c r="EN106" s="91">
        <v>6</v>
      </c>
      <c r="EO106" s="91">
        <v>3</v>
      </c>
      <c r="EP106" s="91">
        <v>3</v>
      </c>
      <c r="EQ106" s="91">
        <v>2</v>
      </c>
      <c r="ER106" s="91">
        <v>5</v>
      </c>
      <c r="ES106" s="91">
        <v>3</v>
      </c>
      <c r="ET106" s="91">
        <v>3</v>
      </c>
      <c r="EU106" s="91">
        <v>4</v>
      </c>
      <c r="EV106" s="91">
        <v>3</v>
      </c>
      <c r="EW106" s="91">
        <v>3</v>
      </c>
      <c r="EX106" s="91">
        <v>3</v>
      </c>
      <c r="EY106" s="91">
        <v>4</v>
      </c>
      <c r="EZ106" s="91">
        <v>3</v>
      </c>
      <c r="FA106" s="91">
        <v>3</v>
      </c>
      <c r="FB106" s="91">
        <v>3</v>
      </c>
      <c r="FC106" s="91">
        <v>4</v>
      </c>
      <c r="FD106" s="91">
        <v>3</v>
      </c>
      <c r="FE106" s="91">
        <v>3</v>
      </c>
      <c r="FF106" s="91">
        <v>3</v>
      </c>
      <c r="FG106" s="91">
        <v>3</v>
      </c>
      <c r="FH106" s="91">
        <v>3</v>
      </c>
      <c r="FI106" s="91">
        <v>5</v>
      </c>
      <c r="FJ106" s="91">
        <v>2</v>
      </c>
      <c r="FK106" s="91">
        <v>3</v>
      </c>
      <c r="FL106" s="91">
        <v>3</v>
      </c>
      <c r="FM106" s="91">
        <v>4</v>
      </c>
      <c r="FN106" s="91">
        <v>6</v>
      </c>
      <c r="FO106" s="91">
        <v>4</v>
      </c>
      <c r="FP106" s="91">
        <v>3</v>
      </c>
      <c r="FQ106" s="91">
        <v>4</v>
      </c>
      <c r="FR106" s="91">
        <v>3</v>
      </c>
      <c r="FS106" s="91">
        <v>3</v>
      </c>
      <c r="FT106" s="91">
        <v>2</v>
      </c>
      <c r="FU106" s="91">
        <v>2</v>
      </c>
      <c r="FV106" s="91">
        <v>3</v>
      </c>
      <c r="FW106" s="91">
        <v>3</v>
      </c>
      <c r="FX106" s="91">
        <v>3</v>
      </c>
      <c r="FY106" s="2">
        <v>3</v>
      </c>
      <c r="FZ106" s="2">
        <v>3</v>
      </c>
      <c r="GA106" s="2">
        <v>4</v>
      </c>
      <c r="GB106" s="2">
        <v>3</v>
      </c>
      <c r="GC106" s="2">
        <v>4</v>
      </c>
      <c r="GD106" s="2">
        <v>3</v>
      </c>
    </row>
    <row r="107" spans="1:186" x14ac:dyDescent="0.25">
      <c r="A107" s="2" t="s">
        <v>940</v>
      </c>
      <c r="B107" s="2" t="s">
        <v>227</v>
      </c>
      <c r="C107" s="2" t="s">
        <v>940</v>
      </c>
      <c r="D107" s="2">
        <v>8</v>
      </c>
      <c r="E107" s="2">
        <v>0</v>
      </c>
      <c r="F107" s="2">
        <v>13</v>
      </c>
      <c r="G107" s="2">
        <v>4</v>
      </c>
      <c r="H107" s="2">
        <v>8</v>
      </c>
      <c r="I107" s="2">
        <v>17</v>
      </c>
      <c r="J107" s="2">
        <v>73</v>
      </c>
      <c r="K107" s="2">
        <v>71</v>
      </c>
      <c r="L107" s="2">
        <v>57</v>
      </c>
      <c r="M107" s="2">
        <v>29</v>
      </c>
      <c r="N107" s="2">
        <v>0</v>
      </c>
      <c r="O107" s="2">
        <v>73</v>
      </c>
      <c r="P107" s="2">
        <v>9.5238095238095344E-2</v>
      </c>
      <c r="Q107" s="2">
        <v>61</v>
      </c>
      <c r="R107" s="2">
        <v>0.22222222222222232</v>
      </c>
      <c r="S107" s="2">
        <v>19</v>
      </c>
      <c r="T107" s="2">
        <v>-1.1111111111111112</v>
      </c>
      <c r="U107" s="2">
        <v>1</v>
      </c>
      <c r="V107" s="2">
        <v>7</v>
      </c>
      <c r="W107" s="2">
        <v>3</v>
      </c>
      <c r="X107" s="2">
        <v>6</v>
      </c>
      <c r="Y107" s="2">
        <v>2</v>
      </c>
      <c r="Z107" s="2">
        <v>2</v>
      </c>
      <c r="AA107" s="2">
        <v>2</v>
      </c>
      <c r="AB107" s="2">
        <v>2</v>
      </c>
      <c r="AC107" s="2">
        <v>17</v>
      </c>
      <c r="AD107" s="2">
        <v>907.00699999999995</v>
      </c>
      <c r="AE107" s="2">
        <v>0</v>
      </c>
      <c r="AG107" s="2">
        <v>230.00107</v>
      </c>
      <c r="AH107" s="78">
        <v>4</v>
      </c>
      <c r="AI107" s="78">
        <v>4</v>
      </c>
      <c r="AJ107" s="78">
        <v>3</v>
      </c>
      <c r="AK107" s="78">
        <v>4</v>
      </c>
      <c r="AL107" s="78">
        <v>3</v>
      </c>
      <c r="AM107" s="78">
        <v>3</v>
      </c>
      <c r="AN107" s="78">
        <v>3</v>
      </c>
      <c r="AO107" s="78">
        <v>3</v>
      </c>
      <c r="AP107" s="78">
        <v>3</v>
      </c>
      <c r="AQ107" s="78">
        <v>3</v>
      </c>
      <c r="AR107" s="78">
        <v>3</v>
      </c>
      <c r="AS107" s="78">
        <v>4</v>
      </c>
      <c r="AT107" s="78">
        <v>4</v>
      </c>
      <c r="AU107" s="78">
        <v>3</v>
      </c>
      <c r="AV107" s="78">
        <v>3</v>
      </c>
      <c r="AW107" s="78">
        <v>3</v>
      </c>
      <c r="AX107" s="78">
        <v>3</v>
      </c>
      <c r="AY107" s="78">
        <v>3</v>
      </c>
      <c r="AZ107" s="78">
        <v>3</v>
      </c>
      <c r="BA107" s="78">
        <v>3</v>
      </c>
      <c r="BB107" s="78">
        <v>4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2</v>
      </c>
      <c r="BJ107" s="78">
        <v>0</v>
      </c>
      <c r="BK107" s="78">
        <v>1</v>
      </c>
      <c r="BL107" s="78">
        <v>0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0</v>
      </c>
      <c r="BT107" s="78">
        <v>0</v>
      </c>
      <c r="BU107" s="78">
        <v>0</v>
      </c>
      <c r="BV107" s="78">
        <v>0</v>
      </c>
      <c r="BW107" s="78">
        <v>0</v>
      </c>
      <c r="BX107" s="78">
        <v>1</v>
      </c>
      <c r="BY107" s="78">
        <v>1</v>
      </c>
      <c r="BZ107" s="78">
        <v>0</v>
      </c>
      <c r="CA107" s="78">
        <v>0</v>
      </c>
      <c r="CB107" s="78">
        <v>1</v>
      </c>
      <c r="CC107" s="78">
        <v>2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10</v>
      </c>
      <c r="CK107" s="78">
        <v>12</v>
      </c>
      <c r="CL107" s="78">
        <v>10</v>
      </c>
      <c r="CM107" s="78">
        <v>14</v>
      </c>
      <c r="CN107" s="78">
        <v>9</v>
      </c>
      <c r="CO107" s="78">
        <v>9</v>
      </c>
      <c r="CP107" s="78">
        <v>9</v>
      </c>
      <c r="CQ107" s="78">
        <v>9</v>
      </c>
      <c r="CR107" s="78">
        <v>9</v>
      </c>
      <c r="CS107" s="78">
        <v>14</v>
      </c>
      <c r="CT107" s="78">
        <v>11</v>
      </c>
      <c r="CU107" s="78">
        <v>15</v>
      </c>
      <c r="CV107" s="78">
        <v>19</v>
      </c>
      <c r="CW107" s="78">
        <v>10</v>
      </c>
      <c r="CX107" s="78">
        <v>10</v>
      </c>
      <c r="CY107" s="78">
        <v>8</v>
      </c>
      <c r="CZ107" s="78">
        <v>11</v>
      </c>
      <c r="DA107" s="78">
        <v>11</v>
      </c>
      <c r="DB107" s="78">
        <v>9</v>
      </c>
      <c r="DC107" s="78">
        <v>8</v>
      </c>
      <c r="DD107" s="78">
        <v>13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656</v>
      </c>
      <c r="DL107" s="2" t="s">
        <v>1</v>
      </c>
      <c r="DM107" s="2">
        <v>17</v>
      </c>
      <c r="DN107" s="91">
        <v>2</v>
      </c>
      <c r="DO107" s="91">
        <v>3</v>
      </c>
      <c r="DP107" s="91">
        <v>3</v>
      </c>
      <c r="DQ107" s="91">
        <v>4</v>
      </c>
      <c r="DR107" s="91">
        <v>3</v>
      </c>
      <c r="DS107" s="91">
        <v>3</v>
      </c>
      <c r="DT107" s="91">
        <v>3</v>
      </c>
      <c r="DU107" s="91">
        <v>3</v>
      </c>
      <c r="DV107" s="91">
        <v>3</v>
      </c>
      <c r="DW107" s="91">
        <v>6</v>
      </c>
      <c r="DX107" s="91">
        <v>4</v>
      </c>
      <c r="DY107" s="91">
        <v>3</v>
      </c>
      <c r="DZ107" s="91">
        <v>4</v>
      </c>
      <c r="EA107" s="91">
        <v>4</v>
      </c>
      <c r="EB107" s="91">
        <v>4</v>
      </c>
      <c r="EC107" s="91">
        <v>3</v>
      </c>
      <c r="ED107" s="91">
        <v>4</v>
      </c>
      <c r="EE107" s="91">
        <v>4</v>
      </c>
      <c r="EF107" s="91">
        <v>3</v>
      </c>
      <c r="EG107" s="91">
        <v>3</v>
      </c>
      <c r="EH107" s="91">
        <v>4</v>
      </c>
      <c r="EI107" s="91">
        <v>3</v>
      </c>
      <c r="EJ107" s="91">
        <v>3</v>
      </c>
      <c r="EK107" s="91">
        <v>2</v>
      </c>
      <c r="EL107" s="91">
        <v>4</v>
      </c>
      <c r="EM107" s="91">
        <v>3</v>
      </c>
      <c r="EN107" s="91">
        <v>3</v>
      </c>
      <c r="EO107" s="91">
        <v>3</v>
      </c>
      <c r="EP107" s="91">
        <v>3</v>
      </c>
      <c r="EQ107" s="91">
        <v>3</v>
      </c>
      <c r="ER107" s="91">
        <v>4</v>
      </c>
      <c r="ES107" s="91">
        <v>4</v>
      </c>
      <c r="ET107" s="91">
        <v>4</v>
      </c>
      <c r="EU107" s="91">
        <v>6</v>
      </c>
      <c r="EV107" s="91">
        <v>3</v>
      </c>
      <c r="EW107" s="91">
        <v>3</v>
      </c>
      <c r="EX107" s="91">
        <v>2</v>
      </c>
      <c r="EY107" s="91">
        <v>3</v>
      </c>
      <c r="EZ107" s="91">
        <v>4</v>
      </c>
      <c r="FA107" s="91">
        <v>3</v>
      </c>
      <c r="FB107" s="91">
        <v>3</v>
      </c>
      <c r="FC107" s="91">
        <v>5</v>
      </c>
      <c r="FD107" s="91">
        <v>3</v>
      </c>
      <c r="FE107" s="91">
        <v>3</v>
      </c>
      <c r="FF107" s="91">
        <v>5</v>
      </c>
      <c r="FG107" s="91">
        <v>3</v>
      </c>
      <c r="FH107" s="91">
        <v>3</v>
      </c>
      <c r="FI107" s="91">
        <v>3</v>
      </c>
      <c r="FJ107" s="91">
        <v>3</v>
      </c>
      <c r="FK107" s="91">
        <v>3</v>
      </c>
      <c r="FL107" s="91">
        <v>4</v>
      </c>
      <c r="FM107" s="91">
        <v>4</v>
      </c>
      <c r="FN107" s="91">
        <v>3</v>
      </c>
      <c r="FO107" s="91">
        <v>3</v>
      </c>
      <c r="FP107" s="91">
        <v>3</v>
      </c>
      <c r="FQ107" s="91">
        <v>4</v>
      </c>
      <c r="FR107" s="91">
        <v>3</v>
      </c>
      <c r="FS107" s="91">
        <v>3</v>
      </c>
      <c r="FT107" s="91">
        <v>2</v>
      </c>
      <c r="FU107" s="91">
        <v>2</v>
      </c>
      <c r="FV107" s="91">
        <v>2</v>
      </c>
      <c r="FW107" s="91">
        <v>3</v>
      </c>
      <c r="FX107" s="91">
        <v>3</v>
      </c>
      <c r="FY107" s="2">
        <v>3</v>
      </c>
      <c r="FZ107" s="2">
        <v>3</v>
      </c>
      <c r="GA107" s="2">
        <v>4</v>
      </c>
      <c r="GB107" s="2">
        <v>4</v>
      </c>
      <c r="GC107" s="2">
        <v>5</v>
      </c>
      <c r="GD107" s="2">
        <v>2</v>
      </c>
    </row>
    <row r="108" spans="1:186" x14ac:dyDescent="0.25">
      <c r="A108" s="2" t="s">
        <v>941</v>
      </c>
      <c r="B108" s="2" t="s">
        <v>617</v>
      </c>
      <c r="C108" s="2" t="s">
        <v>941</v>
      </c>
      <c r="D108" s="2">
        <v>13</v>
      </c>
      <c r="E108" s="2">
        <v>0</v>
      </c>
      <c r="F108" s="2">
        <v>18</v>
      </c>
      <c r="G108" s="2">
        <v>6</v>
      </c>
      <c r="H108" s="2">
        <v>13</v>
      </c>
      <c r="I108" s="2">
        <v>24</v>
      </c>
      <c r="J108" s="2">
        <v>68</v>
      </c>
      <c r="K108" s="2">
        <v>72</v>
      </c>
      <c r="L108" s="2">
        <v>59</v>
      </c>
      <c r="M108" s="2">
        <v>35</v>
      </c>
      <c r="N108" s="2">
        <v>0</v>
      </c>
      <c r="O108" s="2">
        <v>68</v>
      </c>
      <c r="P108" s="2">
        <v>-0.19047619047619024</v>
      </c>
      <c r="Q108" s="2">
        <v>63</v>
      </c>
      <c r="R108" s="2">
        <v>0.22222222222222232</v>
      </c>
      <c r="S108" s="2">
        <v>18</v>
      </c>
      <c r="T108" s="2">
        <v>-1.8888888888888888</v>
      </c>
      <c r="U108" s="2">
        <v>5</v>
      </c>
      <c r="V108" s="2">
        <v>7</v>
      </c>
      <c r="W108" s="2">
        <v>2</v>
      </c>
      <c r="X108" s="2">
        <v>7</v>
      </c>
      <c r="Y108" s="2">
        <v>5</v>
      </c>
      <c r="Z108" s="2">
        <v>5</v>
      </c>
      <c r="AA108" s="2">
        <v>1</v>
      </c>
      <c r="AB108" s="2">
        <v>5</v>
      </c>
      <c r="AC108" s="2">
        <v>18</v>
      </c>
      <c r="AD108" s="2">
        <v>918.08100000000002</v>
      </c>
      <c r="AE108" s="2">
        <v>906.43200000000002</v>
      </c>
      <c r="AF108" s="2">
        <v>11.649000000000001</v>
      </c>
      <c r="AG108" s="2">
        <v>234.00108</v>
      </c>
      <c r="AH108" s="78">
        <v>4</v>
      </c>
      <c r="AI108" s="78">
        <v>4</v>
      </c>
      <c r="AJ108" s="78">
        <v>3</v>
      </c>
      <c r="AK108" s="78">
        <v>4</v>
      </c>
      <c r="AL108" s="78">
        <v>3</v>
      </c>
      <c r="AM108" s="78">
        <v>3</v>
      </c>
      <c r="AN108" s="78">
        <v>3</v>
      </c>
      <c r="AO108" s="78">
        <v>3</v>
      </c>
      <c r="AP108" s="78">
        <v>3</v>
      </c>
      <c r="AQ108" s="78">
        <v>3</v>
      </c>
      <c r="AR108" s="78">
        <v>3</v>
      </c>
      <c r="AS108" s="78">
        <v>4</v>
      </c>
      <c r="AT108" s="78">
        <v>4</v>
      </c>
      <c r="AU108" s="78">
        <v>3</v>
      </c>
      <c r="AV108" s="78">
        <v>3</v>
      </c>
      <c r="AW108" s="78">
        <v>3</v>
      </c>
      <c r="AX108" s="78">
        <v>3</v>
      </c>
      <c r="AY108" s="78">
        <v>3</v>
      </c>
      <c r="AZ108" s="78">
        <v>3</v>
      </c>
      <c r="BA108" s="78">
        <v>3</v>
      </c>
      <c r="BB108" s="78">
        <v>4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1</v>
      </c>
      <c r="BK108" s="78">
        <v>2</v>
      </c>
      <c r="BL108" s="78">
        <v>0</v>
      </c>
      <c r="BM108" s="78">
        <v>1</v>
      </c>
      <c r="BN108" s="78">
        <v>0</v>
      </c>
      <c r="BO108" s="78">
        <v>0</v>
      </c>
      <c r="BP108" s="78">
        <v>1</v>
      </c>
      <c r="BQ108" s="78">
        <v>1</v>
      </c>
      <c r="BR108" s="78">
        <v>1</v>
      </c>
      <c r="BS108" s="78">
        <v>0</v>
      </c>
      <c r="BT108" s="78">
        <v>1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0</v>
      </c>
      <c r="CA108" s="78">
        <v>2</v>
      </c>
      <c r="CB108" s="78">
        <v>2</v>
      </c>
      <c r="CC108" s="78">
        <v>1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13</v>
      </c>
      <c r="CK108" s="78">
        <v>11</v>
      </c>
      <c r="CL108" s="78">
        <v>7</v>
      </c>
      <c r="CM108" s="78">
        <v>13</v>
      </c>
      <c r="CN108" s="78">
        <v>8</v>
      </c>
      <c r="CO108" s="78">
        <v>11</v>
      </c>
      <c r="CP108" s="78">
        <v>9</v>
      </c>
      <c r="CQ108" s="78">
        <v>9</v>
      </c>
      <c r="CR108" s="78">
        <v>9</v>
      </c>
      <c r="CS108" s="78">
        <v>13</v>
      </c>
      <c r="CT108" s="78">
        <v>11</v>
      </c>
      <c r="CU108" s="78">
        <v>14</v>
      </c>
      <c r="CV108" s="78">
        <v>19</v>
      </c>
      <c r="CW108" s="78">
        <v>12</v>
      </c>
      <c r="CX108" s="78">
        <v>10</v>
      </c>
      <c r="CY108" s="78">
        <v>13</v>
      </c>
      <c r="CZ108" s="78">
        <v>12</v>
      </c>
      <c r="DA108" s="78">
        <v>10</v>
      </c>
      <c r="DB108" s="78">
        <v>9</v>
      </c>
      <c r="DC108" s="78">
        <v>7</v>
      </c>
      <c r="DD108" s="78">
        <v>14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9</v>
      </c>
      <c r="DL108" s="2" t="s">
        <v>1</v>
      </c>
      <c r="DM108" s="2">
        <v>18</v>
      </c>
      <c r="DN108" s="91">
        <v>4</v>
      </c>
      <c r="DO108" s="91">
        <v>3</v>
      </c>
      <c r="DP108" s="91">
        <v>2</v>
      </c>
      <c r="DQ108" s="91">
        <v>3</v>
      </c>
      <c r="DR108" s="91">
        <v>2</v>
      </c>
      <c r="DS108" s="91">
        <v>3</v>
      </c>
      <c r="DT108" s="91">
        <v>3</v>
      </c>
      <c r="DU108" s="91">
        <v>4</v>
      </c>
      <c r="DV108" s="91">
        <v>3</v>
      </c>
      <c r="DW108" s="91">
        <v>3</v>
      </c>
      <c r="DX108" s="91">
        <v>4</v>
      </c>
      <c r="DY108" s="91">
        <v>4</v>
      </c>
      <c r="DZ108" s="91">
        <v>5</v>
      </c>
      <c r="EA108" s="91">
        <v>3</v>
      </c>
      <c r="EB108" s="91">
        <v>4</v>
      </c>
      <c r="EC108" s="91">
        <v>4</v>
      </c>
      <c r="ED108" s="91">
        <v>4</v>
      </c>
      <c r="EE108" s="91">
        <v>3</v>
      </c>
      <c r="EF108" s="91">
        <v>2</v>
      </c>
      <c r="EG108" s="91">
        <v>3</v>
      </c>
      <c r="EH108" s="91">
        <v>2</v>
      </c>
      <c r="EI108" s="91">
        <v>3</v>
      </c>
      <c r="EJ108" s="91">
        <v>3</v>
      </c>
      <c r="EK108" s="91">
        <v>3</v>
      </c>
      <c r="EL108" s="91">
        <v>3</v>
      </c>
      <c r="EM108" s="91">
        <v>3</v>
      </c>
      <c r="EN108" s="91">
        <v>3</v>
      </c>
      <c r="EO108" s="91">
        <v>3</v>
      </c>
      <c r="EP108" s="91">
        <v>3</v>
      </c>
      <c r="EQ108" s="91">
        <v>2</v>
      </c>
      <c r="ER108" s="91">
        <v>4</v>
      </c>
      <c r="ES108" s="91">
        <v>4</v>
      </c>
      <c r="ET108" s="91">
        <v>4</v>
      </c>
      <c r="EU108" s="91">
        <v>5</v>
      </c>
      <c r="EV108" s="91">
        <v>4</v>
      </c>
      <c r="EW108" s="91">
        <v>3</v>
      </c>
      <c r="EX108" s="91">
        <v>4</v>
      </c>
      <c r="EY108" s="91">
        <v>4</v>
      </c>
      <c r="EZ108" s="91">
        <v>3</v>
      </c>
      <c r="FA108" s="91">
        <v>5</v>
      </c>
      <c r="FB108" s="91">
        <v>2</v>
      </c>
      <c r="FC108" s="91">
        <v>4</v>
      </c>
      <c r="FD108" s="91">
        <v>3</v>
      </c>
      <c r="FE108" s="91">
        <v>2</v>
      </c>
      <c r="FF108" s="91">
        <v>2</v>
      </c>
      <c r="FG108" s="91">
        <v>3</v>
      </c>
      <c r="FH108" s="91">
        <v>3</v>
      </c>
      <c r="FI108" s="91">
        <v>5</v>
      </c>
      <c r="FJ108" s="91">
        <v>3</v>
      </c>
      <c r="FK108" s="91">
        <v>3</v>
      </c>
      <c r="FL108" s="91">
        <v>2</v>
      </c>
      <c r="FM108" s="91">
        <v>5</v>
      </c>
      <c r="FN108" s="91">
        <v>5</v>
      </c>
      <c r="FO108" s="91">
        <v>3</v>
      </c>
      <c r="FP108" s="91">
        <v>5</v>
      </c>
      <c r="FQ108" s="91">
        <v>4</v>
      </c>
      <c r="FR108" s="91">
        <v>4</v>
      </c>
      <c r="FS108" s="91">
        <v>2</v>
      </c>
      <c r="FT108" s="91">
        <v>2</v>
      </c>
      <c r="FU108" s="91">
        <v>3</v>
      </c>
      <c r="FV108" s="91">
        <v>3</v>
      </c>
      <c r="FW108" s="91">
        <v>3</v>
      </c>
      <c r="FX108" s="91">
        <v>4</v>
      </c>
      <c r="FY108" s="2">
        <v>2</v>
      </c>
      <c r="FZ108" s="2">
        <v>4</v>
      </c>
      <c r="GA108" s="2">
        <v>6</v>
      </c>
      <c r="GB108" s="2">
        <v>4</v>
      </c>
      <c r="GC108" s="2">
        <v>4</v>
      </c>
      <c r="GD108" s="2">
        <v>5</v>
      </c>
    </row>
    <row r="109" spans="1:186" x14ac:dyDescent="0.25">
      <c r="A109" s="2" t="s">
        <v>942</v>
      </c>
      <c r="B109" s="2" t="s">
        <v>202</v>
      </c>
      <c r="C109" s="2" t="s">
        <v>942</v>
      </c>
      <c r="D109" s="2">
        <v>9</v>
      </c>
      <c r="E109" s="2">
        <v>0</v>
      </c>
      <c r="F109" s="2">
        <v>21</v>
      </c>
      <c r="G109" s="2">
        <v>3</v>
      </c>
      <c r="H109" s="2">
        <v>9</v>
      </c>
      <c r="I109" s="2">
        <v>24</v>
      </c>
      <c r="J109" s="2">
        <v>71</v>
      </c>
      <c r="K109" s="2">
        <v>70</v>
      </c>
      <c r="L109" s="2">
        <v>62</v>
      </c>
      <c r="M109" s="2">
        <v>32</v>
      </c>
      <c r="N109" s="2">
        <v>0</v>
      </c>
      <c r="O109" s="2">
        <v>71</v>
      </c>
      <c r="P109" s="2">
        <v>4.761904761904745E-2</v>
      </c>
      <c r="Q109" s="2">
        <v>61</v>
      </c>
      <c r="R109" s="2">
        <v>-5.5555555555555802E-2</v>
      </c>
      <c r="S109" s="2">
        <v>22</v>
      </c>
      <c r="T109" s="2">
        <v>-1.1111111111111107</v>
      </c>
      <c r="U109" s="2">
        <v>4</v>
      </c>
      <c r="V109" s="2">
        <v>7</v>
      </c>
      <c r="W109" s="2">
        <v>2</v>
      </c>
      <c r="X109" s="2">
        <v>6</v>
      </c>
      <c r="Y109" s="2">
        <v>2</v>
      </c>
      <c r="Z109" s="2">
        <v>7</v>
      </c>
      <c r="AA109" s="2">
        <v>1</v>
      </c>
      <c r="AB109" s="2">
        <v>4</v>
      </c>
      <c r="AC109" s="2">
        <v>19</v>
      </c>
      <c r="AD109" s="2">
        <v>895.93200000000002</v>
      </c>
      <c r="AE109" s="2">
        <v>923.72299999999996</v>
      </c>
      <c r="AF109" s="2">
        <v>-27.79099999999994</v>
      </c>
      <c r="AG109" s="2">
        <v>235.00109</v>
      </c>
      <c r="AH109" s="78">
        <v>4</v>
      </c>
      <c r="AI109" s="78">
        <v>4</v>
      </c>
      <c r="AJ109" s="78">
        <v>3</v>
      </c>
      <c r="AK109" s="78">
        <v>4</v>
      </c>
      <c r="AL109" s="78">
        <v>3</v>
      </c>
      <c r="AM109" s="78">
        <v>3</v>
      </c>
      <c r="AN109" s="78">
        <v>3</v>
      </c>
      <c r="AO109" s="78">
        <v>3</v>
      </c>
      <c r="AP109" s="78">
        <v>3</v>
      </c>
      <c r="AQ109" s="78">
        <v>3</v>
      </c>
      <c r="AR109" s="78">
        <v>3</v>
      </c>
      <c r="AS109" s="78">
        <v>4</v>
      </c>
      <c r="AT109" s="78">
        <v>4</v>
      </c>
      <c r="AU109" s="78">
        <v>3</v>
      </c>
      <c r="AV109" s="78">
        <v>3</v>
      </c>
      <c r="AW109" s="78">
        <v>3</v>
      </c>
      <c r="AX109" s="78">
        <v>3</v>
      </c>
      <c r="AY109" s="78">
        <v>3</v>
      </c>
      <c r="AZ109" s="78">
        <v>3</v>
      </c>
      <c r="BA109" s="78">
        <v>3</v>
      </c>
      <c r="BB109" s="78">
        <v>4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1</v>
      </c>
      <c r="BJ109" s="78">
        <v>0</v>
      </c>
      <c r="BK109" s="78">
        <v>0</v>
      </c>
      <c r="BL109" s="78">
        <v>2</v>
      </c>
      <c r="BM109" s="78">
        <v>2</v>
      </c>
      <c r="BN109" s="78">
        <v>0</v>
      </c>
      <c r="BO109" s="78">
        <v>0</v>
      </c>
      <c r="BP109" s="78">
        <v>0</v>
      </c>
      <c r="BQ109" s="78">
        <v>1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1</v>
      </c>
      <c r="BZ109" s="78">
        <v>0</v>
      </c>
      <c r="CA109" s="78">
        <v>0</v>
      </c>
      <c r="CB109" s="78">
        <v>0</v>
      </c>
      <c r="CC109" s="78">
        <v>2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12</v>
      </c>
      <c r="CK109" s="78">
        <v>12</v>
      </c>
      <c r="CL109" s="78">
        <v>9</v>
      </c>
      <c r="CM109" s="78">
        <v>11</v>
      </c>
      <c r="CN109" s="78">
        <v>7</v>
      </c>
      <c r="CO109" s="78">
        <v>9</v>
      </c>
      <c r="CP109" s="78">
        <v>9</v>
      </c>
      <c r="CQ109" s="78">
        <v>11</v>
      </c>
      <c r="CR109" s="78">
        <v>9</v>
      </c>
      <c r="CS109" s="78">
        <v>13</v>
      </c>
      <c r="CT109" s="78">
        <v>9</v>
      </c>
      <c r="CU109" s="78">
        <v>14</v>
      </c>
      <c r="CV109" s="78">
        <v>21</v>
      </c>
      <c r="CW109" s="78">
        <v>11</v>
      </c>
      <c r="CX109" s="78">
        <v>11</v>
      </c>
      <c r="CY109" s="78">
        <v>10</v>
      </c>
      <c r="CZ109" s="78">
        <v>13</v>
      </c>
      <c r="DA109" s="78">
        <v>10</v>
      </c>
      <c r="DB109" s="78">
        <v>12</v>
      </c>
      <c r="DC109" s="78">
        <v>11</v>
      </c>
      <c r="DD109" s="78">
        <v>11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584</v>
      </c>
      <c r="DL109" s="2" t="s">
        <v>1</v>
      </c>
      <c r="DM109" s="2">
        <v>19</v>
      </c>
      <c r="DN109" s="91">
        <v>2</v>
      </c>
      <c r="DO109" s="91">
        <v>3</v>
      </c>
      <c r="DP109" s="91">
        <v>3</v>
      </c>
      <c r="DQ109" s="91">
        <v>2</v>
      </c>
      <c r="DR109" s="91">
        <v>3</v>
      </c>
      <c r="DS109" s="91">
        <v>3</v>
      </c>
      <c r="DT109" s="91">
        <v>3</v>
      </c>
      <c r="DU109" s="91">
        <v>4</v>
      </c>
      <c r="DV109" s="91">
        <v>4</v>
      </c>
      <c r="DW109" s="91">
        <v>4</v>
      </c>
      <c r="DX109" s="91">
        <v>3</v>
      </c>
      <c r="DY109" s="91">
        <v>3</v>
      </c>
      <c r="DZ109" s="91">
        <v>5</v>
      </c>
      <c r="EA109" s="91">
        <v>4</v>
      </c>
      <c r="EB109" s="91">
        <v>3</v>
      </c>
      <c r="EC109" s="91">
        <v>4</v>
      </c>
      <c r="ED109" s="91">
        <v>3</v>
      </c>
      <c r="EE109" s="91">
        <v>3</v>
      </c>
      <c r="EF109" s="91">
        <v>5</v>
      </c>
      <c r="EG109" s="91">
        <v>5</v>
      </c>
      <c r="EH109" s="91">
        <v>2</v>
      </c>
      <c r="EI109" s="91">
        <v>3</v>
      </c>
      <c r="EJ109" s="91">
        <v>3</v>
      </c>
      <c r="EK109" s="91">
        <v>3</v>
      </c>
      <c r="EL109" s="91">
        <v>4</v>
      </c>
      <c r="EM109" s="91">
        <v>2</v>
      </c>
      <c r="EN109" s="91">
        <v>3</v>
      </c>
      <c r="EO109" s="91">
        <v>3</v>
      </c>
      <c r="EP109" s="91">
        <v>3</v>
      </c>
      <c r="EQ109" s="91">
        <v>2</v>
      </c>
      <c r="ER109" s="91">
        <v>4</v>
      </c>
      <c r="ES109" s="91">
        <v>3</v>
      </c>
      <c r="ET109" s="91">
        <v>3</v>
      </c>
      <c r="EU109" s="91">
        <v>5</v>
      </c>
      <c r="EV109" s="91">
        <v>3</v>
      </c>
      <c r="EW109" s="91">
        <v>4</v>
      </c>
      <c r="EX109" s="91">
        <v>3</v>
      </c>
      <c r="EY109" s="91">
        <v>5</v>
      </c>
      <c r="EZ109" s="91">
        <v>3</v>
      </c>
      <c r="FA109" s="91">
        <v>4</v>
      </c>
      <c r="FB109" s="91">
        <v>3</v>
      </c>
      <c r="FC109" s="91">
        <v>4</v>
      </c>
      <c r="FD109" s="91">
        <v>4</v>
      </c>
      <c r="FE109" s="91">
        <v>3</v>
      </c>
      <c r="FF109" s="91">
        <v>3</v>
      </c>
      <c r="FG109" s="91">
        <v>2</v>
      </c>
      <c r="FH109" s="91">
        <v>2</v>
      </c>
      <c r="FI109" s="91">
        <v>3</v>
      </c>
      <c r="FJ109" s="91">
        <v>3</v>
      </c>
      <c r="FK109" s="91">
        <v>3</v>
      </c>
      <c r="FL109" s="91">
        <v>4</v>
      </c>
      <c r="FM109" s="91">
        <v>6</v>
      </c>
      <c r="FN109" s="91">
        <v>4</v>
      </c>
      <c r="FO109" s="91">
        <v>4</v>
      </c>
      <c r="FP109" s="91">
        <v>3</v>
      </c>
      <c r="FQ109" s="91">
        <v>5</v>
      </c>
      <c r="FR109" s="91">
        <v>4</v>
      </c>
      <c r="FS109" s="91">
        <v>3</v>
      </c>
      <c r="FT109" s="91">
        <v>3</v>
      </c>
      <c r="FU109" s="91">
        <v>3</v>
      </c>
      <c r="FV109" s="91">
        <v>3</v>
      </c>
      <c r="FW109" s="91">
        <v>3</v>
      </c>
      <c r="FX109" s="91">
        <v>3</v>
      </c>
      <c r="FY109" s="2">
        <v>4</v>
      </c>
      <c r="FZ109" s="2">
        <v>3</v>
      </c>
      <c r="GA109" s="2">
        <v>5</v>
      </c>
      <c r="GB109" s="2">
        <v>4</v>
      </c>
      <c r="GC109" s="2">
        <v>5</v>
      </c>
      <c r="GD109" s="2">
        <v>2</v>
      </c>
    </row>
    <row r="110" spans="1:186" x14ac:dyDescent="0.25">
      <c r="A110" s="2" t="s">
        <v>943</v>
      </c>
      <c r="B110" s="2" t="s">
        <v>348</v>
      </c>
      <c r="C110" s="2" t="s">
        <v>942</v>
      </c>
      <c r="D110" s="2">
        <v>14</v>
      </c>
      <c r="E110" s="2">
        <v>0</v>
      </c>
      <c r="F110" s="2">
        <v>15</v>
      </c>
      <c r="G110" s="2">
        <v>6</v>
      </c>
      <c r="H110" s="2">
        <v>14</v>
      </c>
      <c r="I110" s="2">
        <v>21</v>
      </c>
      <c r="J110" s="2">
        <v>66</v>
      </c>
      <c r="K110" s="2">
        <v>67</v>
      </c>
      <c r="L110" s="2">
        <v>69</v>
      </c>
      <c r="M110" s="2">
        <v>33</v>
      </c>
      <c r="N110" s="2">
        <v>0</v>
      </c>
      <c r="O110" s="2">
        <v>66</v>
      </c>
      <c r="P110" s="2">
        <v>-4.7619047619047894E-2</v>
      </c>
      <c r="Q110" s="2">
        <v>58</v>
      </c>
      <c r="R110" s="2">
        <v>-0.61111111111111116</v>
      </c>
      <c r="S110" s="2">
        <v>27</v>
      </c>
      <c r="T110" s="2">
        <v>-0.66666666666666652</v>
      </c>
      <c r="U110" s="2">
        <v>5</v>
      </c>
      <c r="V110" s="2">
        <v>4</v>
      </c>
      <c r="W110" s="2">
        <v>5</v>
      </c>
      <c r="X110" s="2">
        <v>6</v>
      </c>
      <c r="Y110" s="2">
        <v>2</v>
      </c>
      <c r="Z110" s="2">
        <v>8</v>
      </c>
      <c r="AA110" s="2">
        <v>2</v>
      </c>
      <c r="AB110" s="2">
        <v>3</v>
      </c>
      <c r="AC110" s="2">
        <v>20</v>
      </c>
      <c r="AD110" s="2">
        <v>901.46900000000005</v>
      </c>
      <c r="AE110" s="2">
        <v>952.80700000000002</v>
      </c>
      <c r="AF110" s="2">
        <v>-51.337999999999965</v>
      </c>
      <c r="AG110" s="2">
        <v>235.00110000000001</v>
      </c>
      <c r="AH110" s="78">
        <v>4</v>
      </c>
      <c r="AI110" s="78">
        <v>4</v>
      </c>
      <c r="AJ110" s="78">
        <v>3</v>
      </c>
      <c r="AK110" s="78">
        <v>4</v>
      </c>
      <c r="AL110" s="78">
        <v>3</v>
      </c>
      <c r="AM110" s="78">
        <v>3</v>
      </c>
      <c r="AN110" s="78">
        <v>3</v>
      </c>
      <c r="AO110" s="78">
        <v>3</v>
      </c>
      <c r="AP110" s="78">
        <v>3</v>
      </c>
      <c r="AQ110" s="78">
        <v>3</v>
      </c>
      <c r="AR110" s="78">
        <v>3</v>
      </c>
      <c r="AS110" s="78">
        <v>4</v>
      </c>
      <c r="AT110" s="78">
        <v>4</v>
      </c>
      <c r="AU110" s="78">
        <v>3</v>
      </c>
      <c r="AV110" s="78">
        <v>3</v>
      </c>
      <c r="AW110" s="78">
        <v>3</v>
      </c>
      <c r="AX110" s="78">
        <v>3</v>
      </c>
      <c r="AY110" s="78">
        <v>3</v>
      </c>
      <c r="AZ110" s="78">
        <v>3</v>
      </c>
      <c r="BA110" s="78">
        <v>3</v>
      </c>
      <c r="BB110" s="78">
        <v>4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2</v>
      </c>
      <c r="BL110" s="78">
        <v>1</v>
      </c>
      <c r="BM110" s="78">
        <v>2</v>
      </c>
      <c r="BN110" s="78">
        <v>1</v>
      </c>
      <c r="BO110" s="78">
        <v>0</v>
      </c>
      <c r="BP110" s="78">
        <v>0</v>
      </c>
      <c r="BQ110" s="78">
        <v>1</v>
      </c>
      <c r="BR110" s="78">
        <v>2</v>
      </c>
      <c r="BS110" s="78">
        <v>0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3</v>
      </c>
      <c r="BZ110" s="78">
        <v>1</v>
      </c>
      <c r="CA110" s="78">
        <v>0</v>
      </c>
      <c r="CB110" s="78">
        <v>0</v>
      </c>
      <c r="CC110" s="78">
        <v>1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13</v>
      </c>
      <c r="CK110" s="78">
        <v>13</v>
      </c>
      <c r="CL110" s="78">
        <v>7</v>
      </c>
      <c r="CM110" s="78">
        <v>12</v>
      </c>
      <c r="CN110" s="78">
        <v>7</v>
      </c>
      <c r="CO110" s="78">
        <v>9</v>
      </c>
      <c r="CP110" s="78">
        <v>9</v>
      </c>
      <c r="CQ110" s="78">
        <v>9</v>
      </c>
      <c r="CR110" s="78">
        <v>8</v>
      </c>
      <c r="CS110" s="78">
        <v>10</v>
      </c>
      <c r="CT110" s="78">
        <v>11</v>
      </c>
      <c r="CU110" s="78">
        <v>18</v>
      </c>
      <c r="CV110" s="78">
        <v>24</v>
      </c>
      <c r="CW110" s="78">
        <v>11</v>
      </c>
      <c r="CX110" s="78">
        <v>11</v>
      </c>
      <c r="CY110" s="78">
        <v>10</v>
      </c>
      <c r="CZ110" s="78">
        <v>9</v>
      </c>
      <c r="DA110" s="78">
        <v>9</v>
      </c>
      <c r="DB110" s="78">
        <v>11</v>
      </c>
      <c r="DC110" s="78">
        <v>9</v>
      </c>
      <c r="DD110" s="78">
        <v>15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7</v>
      </c>
      <c r="DL110" s="2" t="s">
        <v>1</v>
      </c>
      <c r="DM110" s="2">
        <v>19</v>
      </c>
      <c r="DN110" s="91">
        <v>3</v>
      </c>
      <c r="DO110" s="91">
        <v>3</v>
      </c>
      <c r="DP110" s="91">
        <v>2</v>
      </c>
      <c r="DQ110" s="91">
        <v>4</v>
      </c>
      <c r="DR110" s="91">
        <v>2</v>
      </c>
      <c r="DS110" s="91">
        <v>2</v>
      </c>
      <c r="DT110" s="91">
        <v>3</v>
      </c>
      <c r="DU110" s="91">
        <v>3</v>
      </c>
      <c r="DV110" s="91">
        <v>3</v>
      </c>
      <c r="DW110" s="91">
        <v>4</v>
      </c>
      <c r="DX110" s="91">
        <v>3</v>
      </c>
      <c r="DY110" s="91">
        <v>5</v>
      </c>
      <c r="DZ110" s="91">
        <v>4</v>
      </c>
      <c r="EA110" s="91">
        <v>3</v>
      </c>
      <c r="EB110" s="91">
        <v>4</v>
      </c>
      <c r="EC110" s="91">
        <v>3</v>
      </c>
      <c r="ED110" s="91">
        <v>3</v>
      </c>
      <c r="EE110" s="91">
        <v>2</v>
      </c>
      <c r="EF110" s="91">
        <v>3</v>
      </c>
      <c r="EG110" s="91">
        <v>3</v>
      </c>
      <c r="EH110" s="91">
        <v>4</v>
      </c>
      <c r="EI110" s="91">
        <v>3</v>
      </c>
      <c r="EJ110" s="91">
        <v>3</v>
      </c>
      <c r="EK110" s="91">
        <v>2</v>
      </c>
      <c r="EL110" s="91">
        <v>2</v>
      </c>
      <c r="EM110" s="91">
        <v>2</v>
      </c>
      <c r="EN110" s="91">
        <v>4</v>
      </c>
      <c r="EO110" s="91">
        <v>3</v>
      </c>
      <c r="EP110" s="91">
        <v>3</v>
      </c>
      <c r="EQ110" s="91">
        <v>3</v>
      </c>
      <c r="ER110" s="91">
        <v>3</v>
      </c>
      <c r="ES110" s="91">
        <v>4</v>
      </c>
      <c r="ET110" s="91">
        <v>4</v>
      </c>
      <c r="EU110" s="91">
        <v>4</v>
      </c>
      <c r="EV110" s="91">
        <v>3</v>
      </c>
      <c r="EW110" s="91">
        <v>3</v>
      </c>
      <c r="EX110" s="91">
        <v>3</v>
      </c>
      <c r="EY110" s="91">
        <v>3</v>
      </c>
      <c r="EZ110" s="91">
        <v>4</v>
      </c>
      <c r="FA110" s="91">
        <v>4</v>
      </c>
      <c r="FB110" s="91">
        <v>3</v>
      </c>
      <c r="FC110" s="91">
        <v>4</v>
      </c>
      <c r="FD110" s="91">
        <v>4</v>
      </c>
      <c r="FE110" s="91">
        <v>3</v>
      </c>
      <c r="FF110" s="91">
        <v>3</v>
      </c>
      <c r="FG110" s="91">
        <v>3</v>
      </c>
      <c r="FH110" s="91">
        <v>3</v>
      </c>
      <c r="FI110" s="91">
        <v>3</v>
      </c>
      <c r="FJ110" s="91">
        <v>3</v>
      </c>
      <c r="FK110" s="91">
        <v>4</v>
      </c>
      <c r="FL110" s="91">
        <v>6</v>
      </c>
      <c r="FM110" s="91">
        <v>9</v>
      </c>
      <c r="FN110" s="91">
        <v>5</v>
      </c>
      <c r="FO110" s="91">
        <v>4</v>
      </c>
      <c r="FP110" s="91">
        <v>4</v>
      </c>
      <c r="FQ110" s="91">
        <v>3</v>
      </c>
      <c r="FR110" s="91">
        <v>3</v>
      </c>
      <c r="FS110" s="91">
        <v>4</v>
      </c>
      <c r="FT110" s="91">
        <v>3</v>
      </c>
      <c r="FU110" s="91">
        <v>2</v>
      </c>
      <c r="FV110" s="91">
        <v>3</v>
      </c>
      <c r="FW110" s="91">
        <v>4</v>
      </c>
      <c r="FX110" s="91">
        <v>3</v>
      </c>
      <c r="FY110" s="2">
        <v>3</v>
      </c>
      <c r="FZ110" s="2">
        <v>2</v>
      </c>
      <c r="GA110" s="2">
        <v>3</v>
      </c>
      <c r="GB110" s="2">
        <v>3</v>
      </c>
      <c r="GC110" s="2">
        <v>7</v>
      </c>
      <c r="GD110" s="2">
        <v>5</v>
      </c>
    </row>
    <row r="111" spans="1:186" x14ac:dyDescent="0.25">
      <c r="A111" s="2" t="s">
        <v>944</v>
      </c>
      <c r="B111" s="2" t="s">
        <v>216</v>
      </c>
      <c r="C111" s="2" t="s">
        <v>944</v>
      </c>
      <c r="D111" s="2">
        <v>4</v>
      </c>
      <c r="E111" s="2">
        <v>0</v>
      </c>
      <c r="F111" s="2">
        <v>21</v>
      </c>
      <c r="G111" s="2">
        <v>1</v>
      </c>
      <c r="H111" s="2">
        <v>4</v>
      </c>
      <c r="I111" s="2">
        <v>22</v>
      </c>
      <c r="J111" s="2">
        <v>73</v>
      </c>
      <c r="K111" s="2">
        <v>71</v>
      </c>
      <c r="L111" s="2">
        <v>59</v>
      </c>
      <c r="M111" s="2">
        <v>33</v>
      </c>
      <c r="N111" s="2">
        <v>0</v>
      </c>
      <c r="O111" s="2">
        <v>73</v>
      </c>
      <c r="P111" s="2">
        <v>9.5238095238095344E-2</v>
      </c>
      <c r="Q111" s="2">
        <v>60</v>
      </c>
      <c r="R111" s="2">
        <v>5.5555555555555802E-2</v>
      </c>
      <c r="S111" s="2">
        <v>21</v>
      </c>
      <c r="T111" s="2">
        <v>-1.333333333333333</v>
      </c>
      <c r="U111" s="2">
        <v>2</v>
      </c>
      <c r="V111" s="2">
        <v>8</v>
      </c>
      <c r="W111" s="2">
        <v>0</v>
      </c>
      <c r="X111" s="2">
        <v>5</v>
      </c>
      <c r="Y111" s="2">
        <v>2</v>
      </c>
      <c r="Z111" s="2">
        <v>5</v>
      </c>
      <c r="AA111" s="2">
        <v>0</v>
      </c>
      <c r="AB111" s="2">
        <v>4</v>
      </c>
      <c r="AC111" s="2">
        <v>21</v>
      </c>
      <c r="AD111" s="2">
        <v>895.93200000000002</v>
      </c>
      <c r="AE111" s="2">
        <v>886.92700000000002</v>
      </c>
      <c r="AF111" s="2">
        <v>9.0049999999999955</v>
      </c>
      <c r="AG111" s="2">
        <v>236.00111000000001</v>
      </c>
      <c r="AH111" s="78">
        <v>4</v>
      </c>
      <c r="AI111" s="78">
        <v>4</v>
      </c>
      <c r="AJ111" s="78">
        <v>3</v>
      </c>
      <c r="AK111" s="78">
        <v>4</v>
      </c>
      <c r="AL111" s="78">
        <v>3</v>
      </c>
      <c r="AM111" s="78">
        <v>3</v>
      </c>
      <c r="AN111" s="78">
        <v>3</v>
      </c>
      <c r="AO111" s="78">
        <v>3</v>
      </c>
      <c r="AP111" s="78">
        <v>3</v>
      </c>
      <c r="AQ111" s="78">
        <v>3</v>
      </c>
      <c r="AR111" s="78">
        <v>3</v>
      </c>
      <c r="AS111" s="78">
        <v>4</v>
      </c>
      <c r="AT111" s="78">
        <v>4</v>
      </c>
      <c r="AU111" s="78">
        <v>3</v>
      </c>
      <c r="AV111" s="78">
        <v>3</v>
      </c>
      <c r="AW111" s="78">
        <v>3</v>
      </c>
      <c r="AX111" s="78">
        <v>3</v>
      </c>
      <c r="AY111" s="78">
        <v>3</v>
      </c>
      <c r="AZ111" s="78">
        <v>3</v>
      </c>
      <c r="BA111" s="78">
        <v>3</v>
      </c>
      <c r="BB111" s="78">
        <v>4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1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1</v>
      </c>
      <c r="BS111" s="78">
        <v>1</v>
      </c>
      <c r="BT111" s="78">
        <v>0</v>
      </c>
      <c r="BU111" s="78">
        <v>0</v>
      </c>
      <c r="BV111" s="78">
        <v>1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12</v>
      </c>
      <c r="CK111" s="78">
        <v>13</v>
      </c>
      <c r="CL111" s="78">
        <v>9</v>
      </c>
      <c r="CM111" s="78">
        <v>12</v>
      </c>
      <c r="CN111" s="78">
        <v>9</v>
      </c>
      <c r="CO111" s="78">
        <v>10</v>
      </c>
      <c r="CP111" s="78">
        <v>10</v>
      </c>
      <c r="CQ111" s="78">
        <v>9</v>
      </c>
      <c r="CR111" s="78">
        <v>10</v>
      </c>
      <c r="CS111" s="78">
        <v>12</v>
      </c>
      <c r="CT111" s="78">
        <v>9</v>
      </c>
      <c r="CU111" s="78">
        <v>14</v>
      </c>
      <c r="CV111" s="78">
        <v>18</v>
      </c>
      <c r="CW111" s="78">
        <v>9</v>
      </c>
      <c r="CX111" s="78">
        <v>12</v>
      </c>
      <c r="CY111" s="78">
        <v>11</v>
      </c>
      <c r="CZ111" s="78">
        <v>13</v>
      </c>
      <c r="DA111" s="78">
        <v>10</v>
      </c>
      <c r="DB111" s="78">
        <v>10</v>
      </c>
      <c r="DC111" s="78">
        <v>9</v>
      </c>
      <c r="DD111" s="78">
        <v>15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203</v>
      </c>
      <c r="DL111" s="2" t="s">
        <v>1</v>
      </c>
      <c r="DM111" s="2">
        <v>21</v>
      </c>
      <c r="DN111" s="91">
        <v>2</v>
      </c>
      <c r="DO111" s="91">
        <v>3</v>
      </c>
      <c r="DP111" s="91">
        <v>3</v>
      </c>
      <c r="DQ111" s="91">
        <v>3</v>
      </c>
      <c r="DR111" s="91">
        <v>3</v>
      </c>
      <c r="DS111" s="91">
        <v>4</v>
      </c>
      <c r="DT111" s="91">
        <v>3</v>
      </c>
      <c r="DU111" s="91">
        <v>3</v>
      </c>
      <c r="DV111" s="91">
        <v>3</v>
      </c>
      <c r="DW111" s="91">
        <v>3</v>
      </c>
      <c r="DX111" s="91">
        <v>4</v>
      </c>
      <c r="DY111" s="91">
        <v>5</v>
      </c>
      <c r="DZ111" s="91">
        <v>5</v>
      </c>
      <c r="EA111" s="91">
        <v>4</v>
      </c>
      <c r="EB111" s="91">
        <v>4</v>
      </c>
      <c r="EC111" s="91">
        <v>3</v>
      </c>
      <c r="ED111" s="91">
        <v>4</v>
      </c>
      <c r="EE111" s="91">
        <v>3</v>
      </c>
      <c r="EF111" s="91">
        <v>4</v>
      </c>
      <c r="EG111" s="91">
        <v>3</v>
      </c>
      <c r="EH111" s="91">
        <v>4</v>
      </c>
      <c r="EI111" s="91">
        <v>3</v>
      </c>
      <c r="EJ111" s="91">
        <v>3</v>
      </c>
      <c r="EK111" s="91">
        <v>3</v>
      </c>
      <c r="EL111" s="91">
        <v>3</v>
      </c>
      <c r="EM111" s="91">
        <v>3</v>
      </c>
      <c r="EN111" s="91">
        <v>3</v>
      </c>
      <c r="EO111" s="91">
        <v>4</v>
      </c>
      <c r="EP111" s="91">
        <v>3</v>
      </c>
      <c r="EQ111" s="91">
        <v>3</v>
      </c>
      <c r="ER111" s="91">
        <v>5</v>
      </c>
      <c r="ES111" s="91">
        <v>3</v>
      </c>
      <c r="ET111" s="91">
        <v>3</v>
      </c>
      <c r="EU111" s="91">
        <v>4</v>
      </c>
      <c r="EV111" s="91">
        <v>3</v>
      </c>
      <c r="EW111" s="91">
        <v>4</v>
      </c>
      <c r="EX111" s="91">
        <v>4</v>
      </c>
      <c r="EY111" s="91">
        <v>4</v>
      </c>
      <c r="EZ111" s="91">
        <v>4</v>
      </c>
      <c r="FA111" s="91">
        <v>3</v>
      </c>
      <c r="FB111" s="91">
        <v>3</v>
      </c>
      <c r="FC111" s="91">
        <v>3</v>
      </c>
      <c r="FD111" s="91">
        <v>3</v>
      </c>
      <c r="FE111" s="91">
        <v>3</v>
      </c>
      <c r="FF111" s="91">
        <v>3</v>
      </c>
      <c r="FG111" s="91">
        <v>3</v>
      </c>
      <c r="FH111" s="91">
        <v>3</v>
      </c>
      <c r="FI111" s="91">
        <v>3</v>
      </c>
      <c r="FJ111" s="91">
        <v>3</v>
      </c>
      <c r="FK111" s="91">
        <v>2</v>
      </c>
      <c r="FL111" s="91">
        <v>3</v>
      </c>
      <c r="FM111" s="91">
        <v>5</v>
      </c>
      <c r="FN111" s="91">
        <v>2</v>
      </c>
      <c r="FO111" s="91">
        <v>4</v>
      </c>
      <c r="FP111" s="91">
        <v>4</v>
      </c>
      <c r="FQ111" s="91">
        <v>5</v>
      </c>
      <c r="FR111" s="91">
        <v>3</v>
      </c>
      <c r="FS111" s="91">
        <v>3</v>
      </c>
      <c r="FT111" s="91">
        <v>3</v>
      </c>
      <c r="FU111" s="91">
        <v>4</v>
      </c>
      <c r="FV111" s="91">
        <v>4</v>
      </c>
      <c r="FW111" s="91">
        <v>4</v>
      </c>
      <c r="FX111" s="91">
        <v>3</v>
      </c>
      <c r="FY111" s="2">
        <v>3</v>
      </c>
      <c r="FZ111" s="2">
        <v>4</v>
      </c>
      <c r="GA111" s="2">
        <v>4</v>
      </c>
      <c r="GB111" s="2">
        <v>3</v>
      </c>
      <c r="GC111" s="2">
        <v>4</v>
      </c>
      <c r="GD111" s="2">
        <v>4</v>
      </c>
    </row>
    <row r="112" spans="1:186" x14ac:dyDescent="0.25">
      <c r="A112" s="2" t="s">
        <v>945</v>
      </c>
      <c r="B112" s="2" t="s">
        <v>219</v>
      </c>
      <c r="C112" s="2" t="s">
        <v>945</v>
      </c>
      <c r="D112" s="2">
        <v>6</v>
      </c>
      <c r="E112" s="2">
        <v>0</v>
      </c>
      <c r="F112" s="2">
        <v>18</v>
      </c>
      <c r="G112" s="2">
        <v>5</v>
      </c>
      <c r="H112" s="2">
        <v>6</v>
      </c>
      <c r="I112" s="2">
        <v>23</v>
      </c>
      <c r="J112" s="2">
        <v>73</v>
      </c>
      <c r="K112" s="2">
        <v>72</v>
      </c>
      <c r="L112" s="2">
        <v>61</v>
      </c>
      <c r="M112" s="2">
        <v>33</v>
      </c>
      <c r="N112" s="2">
        <v>0</v>
      </c>
      <c r="O112" s="2">
        <v>73</v>
      </c>
      <c r="P112" s="2">
        <v>4.7619047619047894E-2</v>
      </c>
      <c r="Q112" s="2">
        <v>62</v>
      </c>
      <c r="R112" s="2">
        <v>5.5555555555555802E-2</v>
      </c>
      <c r="S112" s="2">
        <v>22</v>
      </c>
      <c r="T112" s="2">
        <v>-1.2222222222222219</v>
      </c>
      <c r="U112" s="2">
        <v>3</v>
      </c>
      <c r="V112" s="2">
        <v>9</v>
      </c>
      <c r="W112" s="2">
        <v>2</v>
      </c>
      <c r="X112" s="2">
        <v>6</v>
      </c>
      <c r="Y112" s="2">
        <v>1</v>
      </c>
      <c r="Z112" s="2">
        <v>4</v>
      </c>
      <c r="AA112" s="2">
        <v>0</v>
      </c>
      <c r="AB112" s="2">
        <v>4</v>
      </c>
      <c r="AC112" s="2">
        <v>22</v>
      </c>
      <c r="AD112" s="2">
        <v>879.32</v>
      </c>
      <c r="AE112" s="2">
        <v>896.01800000000003</v>
      </c>
      <c r="AF112" s="2">
        <v>-16.697999999999979</v>
      </c>
      <c r="AG112" s="2">
        <v>239.00111999999999</v>
      </c>
      <c r="AH112" s="78">
        <v>4</v>
      </c>
      <c r="AI112" s="78">
        <v>4</v>
      </c>
      <c r="AJ112" s="78">
        <v>3</v>
      </c>
      <c r="AK112" s="78">
        <v>4</v>
      </c>
      <c r="AL112" s="78">
        <v>3</v>
      </c>
      <c r="AM112" s="78">
        <v>3</v>
      </c>
      <c r="AN112" s="78">
        <v>3</v>
      </c>
      <c r="AO112" s="78">
        <v>3</v>
      </c>
      <c r="AP112" s="78">
        <v>3</v>
      </c>
      <c r="AQ112" s="78">
        <v>3</v>
      </c>
      <c r="AR112" s="78">
        <v>3</v>
      </c>
      <c r="AS112" s="78">
        <v>4</v>
      </c>
      <c r="AT112" s="78">
        <v>4</v>
      </c>
      <c r="AU112" s="78">
        <v>3</v>
      </c>
      <c r="AV112" s="78">
        <v>3</v>
      </c>
      <c r="AW112" s="78">
        <v>3</v>
      </c>
      <c r="AX112" s="78">
        <v>3</v>
      </c>
      <c r="AY112" s="78">
        <v>3</v>
      </c>
      <c r="AZ112" s="78">
        <v>3</v>
      </c>
      <c r="BA112" s="78">
        <v>3</v>
      </c>
      <c r="BB112" s="78">
        <v>4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2</v>
      </c>
      <c r="BL112" s="78">
        <v>1</v>
      </c>
      <c r="BM112" s="78">
        <v>1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1</v>
      </c>
      <c r="BZ112" s="78">
        <v>0</v>
      </c>
      <c r="CA112" s="78">
        <v>0</v>
      </c>
      <c r="CB112" s="78">
        <v>0</v>
      </c>
      <c r="CC112" s="78">
        <v>1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13</v>
      </c>
      <c r="CK112" s="78">
        <v>12</v>
      </c>
      <c r="CL112" s="78">
        <v>8</v>
      </c>
      <c r="CM112" s="78">
        <v>11</v>
      </c>
      <c r="CN112" s="78">
        <v>8</v>
      </c>
      <c r="CO112" s="78">
        <v>11</v>
      </c>
      <c r="CP112" s="78">
        <v>11</v>
      </c>
      <c r="CQ112" s="78">
        <v>10</v>
      </c>
      <c r="CR112" s="78">
        <v>9</v>
      </c>
      <c r="CS112" s="78">
        <v>14</v>
      </c>
      <c r="CT112" s="78">
        <v>10</v>
      </c>
      <c r="CU112" s="78">
        <v>17</v>
      </c>
      <c r="CV112" s="78">
        <v>17</v>
      </c>
      <c r="CW112" s="78">
        <v>11</v>
      </c>
      <c r="CX112" s="78">
        <v>11</v>
      </c>
      <c r="CY112" s="78">
        <v>10</v>
      </c>
      <c r="CZ112" s="78">
        <v>13</v>
      </c>
      <c r="DA112" s="78">
        <v>12</v>
      </c>
      <c r="DB112" s="78">
        <v>10</v>
      </c>
      <c r="DC112" s="78">
        <v>9</v>
      </c>
      <c r="DD112" s="78">
        <v>12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373</v>
      </c>
      <c r="DL112" s="2" t="s">
        <v>1</v>
      </c>
      <c r="DM112" s="2">
        <v>22</v>
      </c>
      <c r="DN112" s="91">
        <v>3</v>
      </c>
      <c r="DO112" s="91">
        <v>3</v>
      </c>
      <c r="DP112" s="91">
        <v>4</v>
      </c>
      <c r="DQ112" s="91">
        <v>2</v>
      </c>
      <c r="DR112" s="91">
        <v>3</v>
      </c>
      <c r="DS112" s="91">
        <v>5</v>
      </c>
      <c r="DT112" s="91">
        <v>4</v>
      </c>
      <c r="DU112" s="91">
        <v>3</v>
      </c>
      <c r="DV112" s="91">
        <v>3</v>
      </c>
      <c r="DW112" s="91">
        <v>5</v>
      </c>
      <c r="DX112" s="91">
        <v>3</v>
      </c>
      <c r="DY112" s="91">
        <v>4</v>
      </c>
      <c r="DZ112" s="91">
        <v>4</v>
      </c>
      <c r="EA112" s="91">
        <v>4</v>
      </c>
      <c r="EB112" s="91">
        <v>4</v>
      </c>
      <c r="EC112" s="91">
        <v>3</v>
      </c>
      <c r="ED112" s="91">
        <v>3</v>
      </c>
      <c r="EE112" s="91">
        <v>4</v>
      </c>
      <c r="EF112" s="91">
        <v>4</v>
      </c>
      <c r="EG112" s="91">
        <v>3</v>
      </c>
      <c r="EH112" s="91">
        <v>2</v>
      </c>
      <c r="EI112" s="91">
        <v>3</v>
      </c>
      <c r="EJ112" s="91">
        <v>3</v>
      </c>
      <c r="EK112" s="91">
        <v>2</v>
      </c>
      <c r="EL112" s="91">
        <v>3</v>
      </c>
      <c r="EM112" s="91">
        <v>2</v>
      </c>
      <c r="EN112" s="91">
        <v>3</v>
      </c>
      <c r="EO112" s="91">
        <v>4</v>
      </c>
      <c r="EP112" s="91">
        <v>3</v>
      </c>
      <c r="EQ112" s="91">
        <v>3</v>
      </c>
      <c r="ER112" s="91">
        <v>4</v>
      </c>
      <c r="ES112" s="91">
        <v>3</v>
      </c>
      <c r="ET112" s="91">
        <v>5</v>
      </c>
      <c r="EU112" s="91">
        <v>4</v>
      </c>
      <c r="EV112" s="91">
        <v>4</v>
      </c>
      <c r="EW112" s="91">
        <v>4</v>
      </c>
      <c r="EX112" s="91">
        <v>4</v>
      </c>
      <c r="EY112" s="91">
        <v>4</v>
      </c>
      <c r="EZ112" s="91">
        <v>5</v>
      </c>
      <c r="FA112" s="91">
        <v>3</v>
      </c>
      <c r="FB112" s="91">
        <v>3</v>
      </c>
      <c r="FC112" s="91">
        <v>3</v>
      </c>
      <c r="FD112" s="91">
        <v>3</v>
      </c>
      <c r="FE112" s="91">
        <v>3</v>
      </c>
      <c r="FF112" s="91">
        <v>2</v>
      </c>
      <c r="FG112" s="91">
        <v>3</v>
      </c>
      <c r="FH112" s="91">
        <v>3</v>
      </c>
      <c r="FI112" s="91">
        <v>3</v>
      </c>
      <c r="FJ112" s="91">
        <v>3</v>
      </c>
      <c r="FK112" s="91">
        <v>4</v>
      </c>
      <c r="FL112" s="91">
        <v>5</v>
      </c>
      <c r="FM112" s="91">
        <v>5</v>
      </c>
      <c r="FN112" s="91">
        <v>3</v>
      </c>
      <c r="FO112" s="91">
        <v>3</v>
      </c>
      <c r="FP112" s="91">
        <v>3</v>
      </c>
      <c r="FQ112" s="91">
        <v>6</v>
      </c>
      <c r="FR112" s="91">
        <v>3</v>
      </c>
      <c r="FS112" s="91">
        <v>3</v>
      </c>
      <c r="FT112" s="91">
        <v>3</v>
      </c>
      <c r="FU112" s="91">
        <v>3</v>
      </c>
      <c r="FV112" s="91">
        <v>4</v>
      </c>
      <c r="FW112" s="91">
        <v>3</v>
      </c>
      <c r="FX112" s="91">
        <v>3</v>
      </c>
      <c r="FY112" s="2">
        <v>4</v>
      </c>
      <c r="FZ112" s="2">
        <v>3</v>
      </c>
      <c r="GA112" s="2">
        <v>5</v>
      </c>
      <c r="GB112" s="2">
        <v>3</v>
      </c>
      <c r="GC112" s="2">
        <v>4</v>
      </c>
      <c r="GD112" s="2">
        <v>4</v>
      </c>
    </row>
    <row r="113" spans="1:186" x14ac:dyDescent="0.25">
      <c r="A113" s="2" t="s">
        <v>946</v>
      </c>
      <c r="B113" s="2" t="s">
        <v>585</v>
      </c>
      <c r="C113" s="2" t="s">
        <v>945</v>
      </c>
      <c r="D113" s="2">
        <v>5</v>
      </c>
      <c r="E113" s="2">
        <v>0</v>
      </c>
      <c r="F113" s="2">
        <v>20</v>
      </c>
      <c r="G113" s="2">
        <v>3</v>
      </c>
      <c r="H113" s="2">
        <v>5</v>
      </c>
      <c r="I113" s="2">
        <v>23</v>
      </c>
      <c r="J113" s="2">
        <v>72</v>
      </c>
      <c r="K113" s="2">
        <v>74</v>
      </c>
      <c r="L113" s="2">
        <v>58</v>
      </c>
      <c r="M113" s="2">
        <v>35</v>
      </c>
      <c r="N113" s="2">
        <v>0</v>
      </c>
      <c r="O113" s="2">
        <v>72</v>
      </c>
      <c r="P113" s="2">
        <v>-9.5238095238095344E-2</v>
      </c>
      <c r="Q113" s="2">
        <v>63</v>
      </c>
      <c r="R113" s="2">
        <v>0.27777777777777768</v>
      </c>
      <c r="S113" s="2">
        <v>21</v>
      </c>
      <c r="T113" s="2">
        <v>-1.5555555555555554</v>
      </c>
      <c r="U113" s="2">
        <v>2</v>
      </c>
      <c r="V113" s="2">
        <v>7</v>
      </c>
      <c r="W113" s="2">
        <v>2</v>
      </c>
      <c r="X113" s="2">
        <v>9</v>
      </c>
      <c r="Y113" s="2">
        <v>1</v>
      </c>
      <c r="Z113" s="2">
        <v>3</v>
      </c>
      <c r="AA113" s="2">
        <v>0</v>
      </c>
      <c r="AB113" s="2">
        <v>4</v>
      </c>
      <c r="AC113" s="2">
        <v>23</v>
      </c>
      <c r="AD113" s="2">
        <v>890.39499999999998</v>
      </c>
      <c r="AE113" s="2">
        <v>0</v>
      </c>
      <c r="AG113" s="2">
        <v>239.00112999999999</v>
      </c>
      <c r="AH113" s="78">
        <v>4</v>
      </c>
      <c r="AI113" s="78">
        <v>4</v>
      </c>
      <c r="AJ113" s="78">
        <v>3</v>
      </c>
      <c r="AK113" s="78">
        <v>4</v>
      </c>
      <c r="AL113" s="78">
        <v>3</v>
      </c>
      <c r="AM113" s="78">
        <v>3</v>
      </c>
      <c r="AN113" s="78">
        <v>3</v>
      </c>
      <c r="AO113" s="78">
        <v>3</v>
      </c>
      <c r="AP113" s="78">
        <v>3</v>
      </c>
      <c r="AQ113" s="78">
        <v>3</v>
      </c>
      <c r="AR113" s="78">
        <v>3</v>
      </c>
      <c r="AS113" s="78">
        <v>4</v>
      </c>
      <c r="AT113" s="78">
        <v>4</v>
      </c>
      <c r="AU113" s="78">
        <v>3</v>
      </c>
      <c r="AV113" s="78">
        <v>3</v>
      </c>
      <c r="AW113" s="78">
        <v>3</v>
      </c>
      <c r="AX113" s="78">
        <v>3</v>
      </c>
      <c r="AY113" s="78">
        <v>3</v>
      </c>
      <c r="AZ113" s="78">
        <v>3</v>
      </c>
      <c r="BA113" s="78">
        <v>3</v>
      </c>
      <c r="BB113" s="78">
        <v>4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K113" s="78">
        <v>0</v>
      </c>
      <c r="BL113" s="78">
        <v>0</v>
      </c>
      <c r="BM113" s="78">
        <v>2</v>
      </c>
      <c r="BN113" s="78">
        <v>0</v>
      </c>
      <c r="BO113" s="78">
        <v>0</v>
      </c>
      <c r="BP113" s="78">
        <v>0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1</v>
      </c>
      <c r="BY113" s="78">
        <v>0</v>
      </c>
      <c r="BZ113" s="78">
        <v>0</v>
      </c>
      <c r="CA113" s="78">
        <v>0</v>
      </c>
      <c r="CB113" s="78">
        <v>0</v>
      </c>
      <c r="CC113" s="78">
        <v>2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13</v>
      </c>
      <c r="CK113" s="78">
        <v>14</v>
      </c>
      <c r="CL113" s="78">
        <v>9</v>
      </c>
      <c r="CM113" s="78">
        <v>12</v>
      </c>
      <c r="CN113" s="78">
        <v>7</v>
      </c>
      <c r="CO113" s="78">
        <v>11</v>
      </c>
      <c r="CP113" s="78">
        <v>10</v>
      </c>
      <c r="CQ113" s="78">
        <v>11</v>
      </c>
      <c r="CR113" s="78">
        <v>9</v>
      </c>
      <c r="CS113" s="78">
        <v>13</v>
      </c>
      <c r="CT113" s="78">
        <v>9</v>
      </c>
      <c r="CU113" s="78">
        <v>15</v>
      </c>
      <c r="CV113" s="78">
        <v>18</v>
      </c>
      <c r="CW113" s="78">
        <v>12</v>
      </c>
      <c r="CX113" s="78">
        <v>10</v>
      </c>
      <c r="CY113" s="78">
        <v>9</v>
      </c>
      <c r="CZ113" s="78">
        <v>15</v>
      </c>
      <c r="DA113" s="78">
        <v>10</v>
      </c>
      <c r="DB113" s="78">
        <v>10</v>
      </c>
      <c r="DC113" s="78">
        <v>10</v>
      </c>
      <c r="DD113" s="78">
        <v>12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657</v>
      </c>
      <c r="DL113" s="2" t="s">
        <v>1</v>
      </c>
      <c r="DM113" s="2">
        <v>22</v>
      </c>
      <c r="DN113" s="91">
        <v>3</v>
      </c>
      <c r="DO113" s="91">
        <v>3</v>
      </c>
      <c r="DP113" s="91">
        <v>3</v>
      </c>
      <c r="DQ113" s="91">
        <v>3</v>
      </c>
      <c r="DR113" s="91">
        <v>3</v>
      </c>
      <c r="DS113" s="91">
        <v>3</v>
      </c>
      <c r="DT113" s="91">
        <v>3</v>
      </c>
      <c r="DU113" s="91">
        <v>4</v>
      </c>
      <c r="DV113" s="91">
        <v>3</v>
      </c>
      <c r="DW113" s="91">
        <v>5</v>
      </c>
      <c r="DX113" s="91">
        <v>3</v>
      </c>
      <c r="DY113" s="91">
        <v>3</v>
      </c>
      <c r="DZ113" s="91">
        <v>5</v>
      </c>
      <c r="EA113" s="91">
        <v>4</v>
      </c>
      <c r="EB113" s="91">
        <v>3</v>
      </c>
      <c r="EC113" s="91">
        <v>2</v>
      </c>
      <c r="ED113" s="91">
        <v>6</v>
      </c>
      <c r="EE113" s="91">
        <v>4</v>
      </c>
      <c r="EF113" s="91">
        <v>3</v>
      </c>
      <c r="EG113" s="91">
        <v>4</v>
      </c>
      <c r="EH113" s="91">
        <v>2</v>
      </c>
      <c r="EI113" s="91">
        <v>3</v>
      </c>
      <c r="EJ113" s="91">
        <v>4</v>
      </c>
      <c r="EK113" s="91">
        <v>3</v>
      </c>
      <c r="EL113" s="91">
        <v>3</v>
      </c>
      <c r="EM113" s="91">
        <v>2</v>
      </c>
      <c r="EN113" s="91">
        <v>5</v>
      </c>
      <c r="EO113" s="91">
        <v>4</v>
      </c>
      <c r="EP113" s="91">
        <v>4</v>
      </c>
      <c r="EQ113" s="91">
        <v>3</v>
      </c>
      <c r="ER113" s="91">
        <v>4</v>
      </c>
      <c r="ES113" s="91">
        <v>3</v>
      </c>
      <c r="ET113" s="91">
        <v>3</v>
      </c>
      <c r="EU113" s="91">
        <v>4</v>
      </c>
      <c r="EV113" s="91">
        <v>4</v>
      </c>
      <c r="EW113" s="91">
        <v>4</v>
      </c>
      <c r="EX113" s="91">
        <v>4</v>
      </c>
      <c r="EY113" s="91">
        <v>5</v>
      </c>
      <c r="EZ113" s="91">
        <v>3</v>
      </c>
      <c r="FA113" s="91">
        <v>4</v>
      </c>
      <c r="FB113" s="91">
        <v>3</v>
      </c>
      <c r="FC113" s="91">
        <v>2</v>
      </c>
      <c r="FD113" s="91">
        <v>3</v>
      </c>
      <c r="FE113" s="91">
        <v>3</v>
      </c>
      <c r="FF113" s="91">
        <v>3</v>
      </c>
      <c r="FG113" s="91">
        <v>3</v>
      </c>
      <c r="FH113" s="91">
        <v>2</v>
      </c>
      <c r="FI113" s="91">
        <v>3</v>
      </c>
      <c r="FJ113" s="91">
        <v>3</v>
      </c>
      <c r="FK113" s="91">
        <v>3</v>
      </c>
      <c r="FL113" s="91">
        <v>3</v>
      </c>
      <c r="FM113" s="91">
        <v>5</v>
      </c>
      <c r="FN113" s="91">
        <v>4</v>
      </c>
      <c r="FO113" s="91">
        <v>3</v>
      </c>
      <c r="FP113" s="91">
        <v>3</v>
      </c>
      <c r="FQ113" s="91">
        <v>4</v>
      </c>
      <c r="FR113" s="91">
        <v>3</v>
      </c>
      <c r="FS113" s="91">
        <v>3</v>
      </c>
      <c r="FT113" s="91">
        <v>3</v>
      </c>
      <c r="FU113" s="91">
        <v>4</v>
      </c>
      <c r="FV113" s="91">
        <v>4</v>
      </c>
      <c r="FW113" s="91">
        <v>4</v>
      </c>
      <c r="FX113" s="91">
        <v>3</v>
      </c>
      <c r="FY113" s="2">
        <v>3</v>
      </c>
      <c r="FZ113" s="2">
        <v>3</v>
      </c>
      <c r="GA113" s="2">
        <v>4</v>
      </c>
      <c r="GB113" s="2">
        <v>6</v>
      </c>
      <c r="GC113" s="2">
        <v>4</v>
      </c>
      <c r="GD113" s="2">
        <v>4</v>
      </c>
    </row>
    <row r="114" spans="1:186" x14ac:dyDescent="0.25">
      <c r="A114" s="2" t="s">
        <v>947</v>
      </c>
      <c r="B114" s="2" t="s">
        <v>205</v>
      </c>
      <c r="C114" s="2" t="s">
        <v>947</v>
      </c>
      <c r="D114" s="2">
        <v>2</v>
      </c>
      <c r="E114" s="2">
        <v>0</v>
      </c>
      <c r="F114" s="2">
        <v>17</v>
      </c>
      <c r="G114" s="2">
        <v>5</v>
      </c>
      <c r="H114" s="2">
        <v>2</v>
      </c>
      <c r="I114" s="2">
        <v>22</v>
      </c>
      <c r="J114" s="2">
        <v>72</v>
      </c>
      <c r="K114" s="2">
        <v>76</v>
      </c>
      <c r="L114" s="2">
        <v>62</v>
      </c>
      <c r="M114" s="2">
        <v>33</v>
      </c>
      <c r="N114" s="2">
        <v>0</v>
      </c>
      <c r="O114" s="2">
        <v>72</v>
      </c>
      <c r="P114" s="2">
        <v>-0.19047619047619069</v>
      </c>
      <c r="Q114" s="2">
        <v>66</v>
      </c>
      <c r="R114" s="2">
        <v>0.22222222222222188</v>
      </c>
      <c r="S114" s="2">
        <v>22</v>
      </c>
      <c r="T114" s="2">
        <v>-1.2222222222222219</v>
      </c>
      <c r="U114" s="2">
        <v>1</v>
      </c>
      <c r="V114" s="2">
        <v>6</v>
      </c>
      <c r="W114" s="2">
        <v>0</v>
      </c>
      <c r="X114" s="2">
        <v>7</v>
      </c>
      <c r="Y114" s="2">
        <v>1</v>
      </c>
      <c r="Z114" s="2">
        <v>6</v>
      </c>
      <c r="AA114" s="2">
        <v>0</v>
      </c>
      <c r="AB114" s="2">
        <v>3</v>
      </c>
      <c r="AC114" s="2">
        <v>25</v>
      </c>
      <c r="AD114" s="2">
        <v>857.17100000000005</v>
      </c>
      <c r="AE114" s="2">
        <v>846.57100000000003</v>
      </c>
      <c r="AF114" s="2">
        <v>10.600000000000023</v>
      </c>
      <c r="AG114" s="2">
        <v>243.00113999999999</v>
      </c>
      <c r="AH114" s="78">
        <v>4</v>
      </c>
      <c r="AI114" s="78">
        <v>4</v>
      </c>
      <c r="AJ114" s="78">
        <v>3</v>
      </c>
      <c r="AK114" s="78">
        <v>4</v>
      </c>
      <c r="AL114" s="78">
        <v>3</v>
      </c>
      <c r="AM114" s="78">
        <v>3</v>
      </c>
      <c r="AN114" s="78">
        <v>3</v>
      </c>
      <c r="AO114" s="78">
        <v>3</v>
      </c>
      <c r="AP114" s="78">
        <v>3</v>
      </c>
      <c r="AQ114" s="78">
        <v>3</v>
      </c>
      <c r="AR114" s="78">
        <v>3</v>
      </c>
      <c r="AS114" s="78">
        <v>4</v>
      </c>
      <c r="AT114" s="78">
        <v>4</v>
      </c>
      <c r="AU114" s="78">
        <v>3</v>
      </c>
      <c r="AV114" s="78">
        <v>3</v>
      </c>
      <c r="AW114" s="78">
        <v>3</v>
      </c>
      <c r="AX114" s="78">
        <v>3</v>
      </c>
      <c r="AY114" s="78">
        <v>3</v>
      </c>
      <c r="AZ114" s="78">
        <v>3</v>
      </c>
      <c r="BA114" s="78">
        <v>3</v>
      </c>
      <c r="BB114" s="78">
        <v>4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1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  <c r="CC114" s="78">
        <v>1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13</v>
      </c>
      <c r="CK114" s="78">
        <v>14</v>
      </c>
      <c r="CL114" s="78">
        <v>8</v>
      </c>
      <c r="CM114" s="78">
        <v>12</v>
      </c>
      <c r="CN114" s="78">
        <v>9</v>
      </c>
      <c r="CO114" s="78">
        <v>10</v>
      </c>
      <c r="CP114" s="78">
        <v>9</v>
      </c>
      <c r="CQ114" s="78">
        <v>9</v>
      </c>
      <c r="CR114" s="78">
        <v>13</v>
      </c>
      <c r="CS114" s="78">
        <v>13</v>
      </c>
      <c r="CT114" s="78">
        <v>9</v>
      </c>
      <c r="CU114" s="78">
        <v>16</v>
      </c>
      <c r="CV114" s="78">
        <v>17</v>
      </c>
      <c r="CW114" s="78">
        <v>11</v>
      </c>
      <c r="CX114" s="78">
        <v>9</v>
      </c>
      <c r="CY114" s="78">
        <v>9</v>
      </c>
      <c r="CZ114" s="78">
        <v>12</v>
      </c>
      <c r="DA114" s="78">
        <v>11</v>
      </c>
      <c r="DB114" s="78">
        <v>14</v>
      </c>
      <c r="DC114" s="78">
        <v>12</v>
      </c>
      <c r="DD114" s="78">
        <v>13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658</v>
      </c>
      <c r="DL114" s="2" t="s">
        <v>1</v>
      </c>
      <c r="DM114" s="2">
        <v>24</v>
      </c>
      <c r="DN114" s="91">
        <v>3</v>
      </c>
      <c r="DO114" s="91">
        <v>4</v>
      </c>
      <c r="DP114" s="91">
        <v>3</v>
      </c>
      <c r="DQ114" s="91">
        <v>3</v>
      </c>
      <c r="DR114" s="91">
        <v>3</v>
      </c>
      <c r="DS114" s="91">
        <v>3</v>
      </c>
      <c r="DT114" s="91">
        <v>3</v>
      </c>
      <c r="DU114" s="91">
        <v>3</v>
      </c>
      <c r="DV114" s="91">
        <v>5</v>
      </c>
      <c r="DW114" s="91">
        <v>5</v>
      </c>
      <c r="DX114" s="91">
        <v>3</v>
      </c>
      <c r="DY114" s="91">
        <v>4</v>
      </c>
      <c r="DZ114" s="91">
        <v>4</v>
      </c>
      <c r="EA114" s="91">
        <v>4</v>
      </c>
      <c r="EB114" s="91">
        <v>3</v>
      </c>
      <c r="EC114" s="91">
        <v>3</v>
      </c>
      <c r="ED114" s="91">
        <v>4</v>
      </c>
      <c r="EE114" s="91">
        <v>3</v>
      </c>
      <c r="EF114" s="91">
        <v>3</v>
      </c>
      <c r="EG114" s="91">
        <v>4</v>
      </c>
      <c r="EH114" s="91">
        <v>2</v>
      </c>
      <c r="EI114" s="91">
        <v>3</v>
      </c>
      <c r="EJ114" s="91">
        <v>3</v>
      </c>
      <c r="EK114" s="91">
        <v>3</v>
      </c>
      <c r="EL114" s="91">
        <v>3</v>
      </c>
      <c r="EM114" s="91">
        <v>3</v>
      </c>
      <c r="EN114" s="91">
        <v>3</v>
      </c>
      <c r="EO114" s="91">
        <v>3</v>
      </c>
      <c r="EP114" s="91">
        <v>3</v>
      </c>
      <c r="EQ114" s="91">
        <v>3</v>
      </c>
      <c r="ER114" s="91">
        <v>4</v>
      </c>
      <c r="ES114" s="91">
        <v>3</v>
      </c>
      <c r="ET114" s="91">
        <v>4</v>
      </c>
      <c r="EU114" s="91">
        <v>5</v>
      </c>
      <c r="EV114" s="91">
        <v>4</v>
      </c>
      <c r="EW114" s="91">
        <v>3</v>
      </c>
      <c r="EX114" s="91">
        <v>3</v>
      </c>
      <c r="EY114" s="91">
        <v>4</v>
      </c>
      <c r="EZ114" s="91">
        <v>4</v>
      </c>
      <c r="FA114" s="91">
        <v>6</v>
      </c>
      <c r="FB114" s="91">
        <v>5</v>
      </c>
      <c r="FC114" s="91">
        <v>4</v>
      </c>
      <c r="FD114" s="91">
        <v>4</v>
      </c>
      <c r="FE114" s="91">
        <v>3</v>
      </c>
      <c r="FF114" s="91">
        <v>2</v>
      </c>
      <c r="FG114" s="91">
        <v>3</v>
      </c>
      <c r="FH114" s="91">
        <v>3</v>
      </c>
      <c r="FI114" s="91">
        <v>4</v>
      </c>
      <c r="FJ114" s="91">
        <v>3</v>
      </c>
      <c r="FK114" s="91">
        <v>3</v>
      </c>
      <c r="FL114" s="91">
        <v>4</v>
      </c>
      <c r="FM114" s="91">
        <v>4</v>
      </c>
      <c r="FN114" s="91">
        <v>3</v>
      </c>
      <c r="FO114" s="91">
        <v>3</v>
      </c>
      <c r="FP114" s="91">
        <v>3</v>
      </c>
      <c r="FQ114" s="91">
        <v>4</v>
      </c>
      <c r="FR114" s="91">
        <v>4</v>
      </c>
      <c r="FS114" s="91">
        <v>5</v>
      </c>
      <c r="FT114" s="91">
        <v>3</v>
      </c>
      <c r="FU114" s="91">
        <v>4</v>
      </c>
      <c r="FV114" s="91">
        <v>3</v>
      </c>
      <c r="FW114" s="91">
        <v>4</v>
      </c>
      <c r="FX114" s="91">
        <v>3</v>
      </c>
      <c r="FY114" s="2">
        <v>3</v>
      </c>
      <c r="FZ114" s="2">
        <v>5</v>
      </c>
      <c r="GA114" s="2">
        <v>4</v>
      </c>
      <c r="GB114" s="2">
        <v>4</v>
      </c>
      <c r="GC114" s="2">
        <v>4</v>
      </c>
      <c r="GD114" s="2">
        <v>3</v>
      </c>
    </row>
    <row r="115" spans="1:186" x14ac:dyDescent="0.25">
      <c r="A115" s="2" t="s">
        <v>948</v>
      </c>
      <c r="B115" s="2" t="s">
        <v>206</v>
      </c>
      <c r="C115" s="2" t="s">
        <v>948</v>
      </c>
      <c r="D115" s="2">
        <v>3</v>
      </c>
      <c r="E115" s="2">
        <v>0</v>
      </c>
      <c r="F115" s="2">
        <v>20</v>
      </c>
      <c r="G115" s="2">
        <v>5</v>
      </c>
      <c r="H115" s="2">
        <v>3</v>
      </c>
      <c r="I115" s="2">
        <v>25</v>
      </c>
      <c r="J115" s="2">
        <v>73</v>
      </c>
      <c r="K115" s="2">
        <v>74</v>
      </c>
      <c r="L115" s="2">
        <v>65</v>
      </c>
      <c r="M115" s="2">
        <v>33</v>
      </c>
      <c r="N115" s="2">
        <v>0</v>
      </c>
      <c r="O115" s="2">
        <v>73</v>
      </c>
      <c r="P115" s="2">
        <v>-4.761904761904745E-2</v>
      </c>
      <c r="Q115" s="2">
        <v>65</v>
      </c>
      <c r="R115" s="2">
        <v>0</v>
      </c>
      <c r="S115" s="2">
        <v>23</v>
      </c>
      <c r="T115" s="2">
        <v>-1.1111111111111112</v>
      </c>
      <c r="U115" s="2">
        <v>0</v>
      </c>
      <c r="V115" s="2">
        <v>6</v>
      </c>
      <c r="W115" s="2">
        <v>1</v>
      </c>
      <c r="X115" s="2">
        <v>8</v>
      </c>
      <c r="Y115" s="2">
        <v>1</v>
      </c>
      <c r="Z115" s="2">
        <v>7</v>
      </c>
      <c r="AA115" s="2">
        <v>1</v>
      </c>
      <c r="AB115" s="2">
        <v>4</v>
      </c>
      <c r="AC115" s="2">
        <v>26</v>
      </c>
      <c r="AD115" s="2">
        <v>846.096</v>
      </c>
      <c r="AE115" s="2">
        <v>881.01300000000003</v>
      </c>
      <c r="AF115" s="2">
        <v>-34.91700000000003</v>
      </c>
      <c r="AG115" s="2">
        <v>245.00115</v>
      </c>
      <c r="AH115" s="78">
        <v>4</v>
      </c>
      <c r="AI115" s="78">
        <v>4</v>
      </c>
      <c r="AJ115" s="78">
        <v>3</v>
      </c>
      <c r="AK115" s="78">
        <v>4</v>
      </c>
      <c r="AL115" s="78">
        <v>3</v>
      </c>
      <c r="AM115" s="78">
        <v>3</v>
      </c>
      <c r="AN115" s="78">
        <v>3</v>
      </c>
      <c r="AO115" s="78">
        <v>3</v>
      </c>
      <c r="AP115" s="78">
        <v>3</v>
      </c>
      <c r="AQ115" s="78">
        <v>3</v>
      </c>
      <c r="AR115" s="78">
        <v>3</v>
      </c>
      <c r="AS115" s="78">
        <v>4</v>
      </c>
      <c r="AT115" s="78">
        <v>4</v>
      </c>
      <c r="AU115" s="78">
        <v>3</v>
      </c>
      <c r="AV115" s="78">
        <v>3</v>
      </c>
      <c r="AW115" s="78">
        <v>3</v>
      </c>
      <c r="AX115" s="78">
        <v>3</v>
      </c>
      <c r="AY115" s="78">
        <v>3</v>
      </c>
      <c r="AZ115" s="78">
        <v>3</v>
      </c>
      <c r="BA115" s="78">
        <v>3</v>
      </c>
      <c r="BB115" s="78">
        <v>4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8">
        <v>1</v>
      </c>
      <c r="BN115" s="78">
        <v>0</v>
      </c>
      <c r="BO115" s="78">
        <v>0</v>
      </c>
      <c r="BP115" s="78">
        <v>0</v>
      </c>
      <c r="BQ115" s="78">
        <v>1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1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12</v>
      </c>
      <c r="CK115" s="78">
        <v>13</v>
      </c>
      <c r="CL115" s="78">
        <v>10</v>
      </c>
      <c r="CM115" s="78">
        <v>12</v>
      </c>
      <c r="CN115" s="78">
        <v>8</v>
      </c>
      <c r="CO115" s="78">
        <v>9</v>
      </c>
      <c r="CP115" s="78">
        <v>9</v>
      </c>
      <c r="CQ115" s="78">
        <v>9</v>
      </c>
      <c r="CR115" s="78">
        <v>10</v>
      </c>
      <c r="CS115" s="78">
        <v>13</v>
      </c>
      <c r="CT115" s="78">
        <v>10</v>
      </c>
      <c r="CU115" s="78">
        <v>16</v>
      </c>
      <c r="CV115" s="78">
        <v>20</v>
      </c>
      <c r="CW115" s="78">
        <v>13</v>
      </c>
      <c r="CX115" s="78">
        <v>11</v>
      </c>
      <c r="CY115" s="78">
        <v>11</v>
      </c>
      <c r="CZ115" s="78">
        <v>13</v>
      </c>
      <c r="DA115" s="78">
        <v>10</v>
      </c>
      <c r="DB115" s="78">
        <v>12</v>
      </c>
      <c r="DC115" s="78">
        <v>10</v>
      </c>
      <c r="DD115" s="78">
        <v>14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210</v>
      </c>
      <c r="DL115" s="2" t="s">
        <v>1</v>
      </c>
      <c r="DM115" s="2">
        <v>25</v>
      </c>
      <c r="DN115" s="91">
        <v>3</v>
      </c>
      <c r="DO115" s="91">
        <v>3</v>
      </c>
      <c r="DP115" s="91">
        <v>3</v>
      </c>
      <c r="DQ115" s="91">
        <v>3</v>
      </c>
      <c r="DR115" s="91">
        <v>3</v>
      </c>
      <c r="DS115" s="91">
        <v>3</v>
      </c>
      <c r="DT115" s="91">
        <v>3</v>
      </c>
      <c r="DU115" s="91">
        <v>3</v>
      </c>
      <c r="DV115" s="91">
        <v>3</v>
      </c>
      <c r="DW115" s="91">
        <v>4</v>
      </c>
      <c r="DX115" s="91">
        <v>3</v>
      </c>
      <c r="DY115" s="91">
        <v>4</v>
      </c>
      <c r="DZ115" s="91">
        <v>5</v>
      </c>
      <c r="EA115" s="91">
        <v>4</v>
      </c>
      <c r="EB115" s="91">
        <v>4</v>
      </c>
      <c r="EC115" s="91">
        <v>3</v>
      </c>
      <c r="ED115" s="91">
        <v>4</v>
      </c>
      <c r="EE115" s="91">
        <v>3</v>
      </c>
      <c r="EF115" s="91">
        <v>5</v>
      </c>
      <c r="EG115" s="91">
        <v>3</v>
      </c>
      <c r="EH115" s="91">
        <v>4</v>
      </c>
      <c r="EI115" s="91">
        <v>3</v>
      </c>
      <c r="EJ115" s="91">
        <v>3</v>
      </c>
      <c r="EK115" s="91">
        <v>3</v>
      </c>
      <c r="EL115" s="91">
        <v>3</v>
      </c>
      <c r="EM115" s="91">
        <v>3</v>
      </c>
      <c r="EN115" s="91">
        <v>3</v>
      </c>
      <c r="EO115" s="91">
        <v>3</v>
      </c>
      <c r="EP115" s="91">
        <v>3</v>
      </c>
      <c r="EQ115" s="91">
        <v>2</v>
      </c>
      <c r="ER115" s="91">
        <v>4</v>
      </c>
      <c r="ES115" s="91">
        <v>4</v>
      </c>
      <c r="ET115" s="91">
        <v>5</v>
      </c>
      <c r="EU115" s="91">
        <v>4</v>
      </c>
      <c r="EV115" s="91">
        <v>3</v>
      </c>
      <c r="EW115" s="91">
        <v>4</v>
      </c>
      <c r="EX115" s="91">
        <v>4</v>
      </c>
      <c r="EY115" s="91">
        <v>5</v>
      </c>
      <c r="EZ115" s="91">
        <v>4</v>
      </c>
      <c r="FA115" s="91">
        <v>3</v>
      </c>
      <c r="FB115" s="91">
        <v>4</v>
      </c>
      <c r="FC115" s="91">
        <v>4</v>
      </c>
      <c r="FD115" s="91">
        <v>3</v>
      </c>
      <c r="FE115" s="91">
        <v>4</v>
      </c>
      <c r="FF115" s="91">
        <v>4</v>
      </c>
      <c r="FG115" s="91">
        <v>3</v>
      </c>
      <c r="FH115" s="91">
        <v>2</v>
      </c>
      <c r="FI115" s="91">
        <v>3</v>
      </c>
      <c r="FJ115" s="91">
        <v>3</v>
      </c>
      <c r="FK115" s="91">
        <v>3</v>
      </c>
      <c r="FL115" s="91">
        <v>3</v>
      </c>
      <c r="FM115" s="91">
        <v>6</v>
      </c>
      <c r="FN115" s="91">
        <v>6</v>
      </c>
      <c r="FO115" s="91">
        <v>3</v>
      </c>
      <c r="FP115" s="91">
        <v>4</v>
      </c>
      <c r="FQ115" s="91">
        <v>4</v>
      </c>
      <c r="FR115" s="91">
        <v>3</v>
      </c>
      <c r="FS115" s="91">
        <v>4</v>
      </c>
      <c r="FT115" s="91">
        <v>3</v>
      </c>
      <c r="FU115" s="91">
        <v>4</v>
      </c>
      <c r="FV115" s="91">
        <v>3</v>
      </c>
      <c r="FW115" s="91">
        <v>3</v>
      </c>
      <c r="FX115" s="91">
        <v>3</v>
      </c>
      <c r="FY115" s="2">
        <v>3</v>
      </c>
      <c r="FZ115" s="2">
        <v>5</v>
      </c>
      <c r="GA115" s="2">
        <v>5</v>
      </c>
      <c r="GB115" s="2">
        <v>4</v>
      </c>
      <c r="GC115" s="2">
        <v>5</v>
      </c>
      <c r="GD115" s="2">
        <v>2</v>
      </c>
    </row>
    <row r="116" spans="1:186" x14ac:dyDescent="0.25">
      <c r="A116" s="2" t="s">
        <v>949</v>
      </c>
      <c r="B116" s="2" t="s">
        <v>210</v>
      </c>
      <c r="C116" s="2" t="s">
        <v>949</v>
      </c>
      <c r="D116" s="2">
        <v>4</v>
      </c>
      <c r="E116" s="2">
        <v>0</v>
      </c>
      <c r="F116" s="2">
        <v>13</v>
      </c>
      <c r="G116" s="2">
        <v>10</v>
      </c>
      <c r="H116" s="2">
        <v>4</v>
      </c>
      <c r="I116" s="2">
        <v>23</v>
      </c>
      <c r="J116" s="2">
        <v>77</v>
      </c>
      <c r="K116" s="2">
        <v>77</v>
      </c>
      <c r="L116" s="2">
        <v>59</v>
      </c>
      <c r="M116" s="2">
        <v>33</v>
      </c>
      <c r="N116" s="2">
        <v>0</v>
      </c>
      <c r="O116" s="2">
        <v>77</v>
      </c>
      <c r="P116" s="2">
        <v>0</v>
      </c>
      <c r="Q116" s="2">
        <v>67</v>
      </c>
      <c r="R116" s="2">
        <v>0.44444444444444464</v>
      </c>
      <c r="S116" s="2">
        <v>20</v>
      </c>
      <c r="T116" s="2">
        <v>-1.4444444444444442</v>
      </c>
      <c r="U116" s="2">
        <v>1</v>
      </c>
      <c r="V116" s="2">
        <v>8</v>
      </c>
      <c r="W116" s="2">
        <v>2</v>
      </c>
      <c r="X116" s="2">
        <v>9</v>
      </c>
      <c r="Y116" s="2">
        <v>1</v>
      </c>
      <c r="Z116" s="2">
        <v>3</v>
      </c>
      <c r="AA116" s="2">
        <v>0</v>
      </c>
      <c r="AB116" s="2">
        <v>3</v>
      </c>
      <c r="AC116" s="2">
        <v>27</v>
      </c>
      <c r="AD116" s="2">
        <v>840.55899999999997</v>
      </c>
      <c r="AE116" s="2">
        <v>0</v>
      </c>
      <c r="AG116" s="2">
        <v>246.00116</v>
      </c>
      <c r="AH116" s="78">
        <v>4</v>
      </c>
      <c r="AI116" s="78">
        <v>4</v>
      </c>
      <c r="AJ116" s="78">
        <v>3</v>
      </c>
      <c r="AK116" s="78">
        <v>4</v>
      </c>
      <c r="AL116" s="78">
        <v>3</v>
      </c>
      <c r="AM116" s="78">
        <v>3</v>
      </c>
      <c r="AN116" s="78">
        <v>3</v>
      </c>
      <c r="AO116" s="78">
        <v>3</v>
      </c>
      <c r="AP116" s="78">
        <v>3</v>
      </c>
      <c r="AQ116" s="78">
        <v>3</v>
      </c>
      <c r="AR116" s="78">
        <v>3</v>
      </c>
      <c r="AS116" s="78">
        <v>4</v>
      </c>
      <c r="AT116" s="78">
        <v>4</v>
      </c>
      <c r="AU116" s="78">
        <v>3</v>
      </c>
      <c r="AV116" s="78">
        <v>3</v>
      </c>
      <c r="AW116" s="78">
        <v>3</v>
      </c>
      <c r="AX116" s="78">
        <v>3</v>
      </c>
      <c r="AY116" s="78">
        <v>3</v>
      </c>
      <c r="AZ116" s="78">
        <v>3</v>
      </c>
      <c r="BA116" s="78">
        <v>3</v>
      </c>
      <c r="BB116" s="78">
        <v>4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0</v>
      </c>
      <c r="BK116" s="78">
        <v>0</v>
      </c>
      <c r="BL116" s="78">
        <v>1</v>
      </c>
      <c r="BM116" s="78">
        <v>1</v>
      </c>
      <c r="BN116" s="78">
        <v>0</v>
      </c>
      <c r="BO116" s="78">
        <v>0</v>
      </c>
      <c r="BP116" s="78">
        <v>0</v>
      </c>
      <c r="BQ116" s="78">
        <v>1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1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13</v>
      </c>
      <c r="CK116" s="78">
        <v>12</v>
      </c>
      <c r="CL116" s="78">
        <v>9</v>
      </c>
      <c r="CM116" s="78">
        <v>11</v>
      </c>
      <c r="CN116" s="78">
        <v>8</v>
      </c>
      <c r="CO116" s="78">
        <v>12</v>
      </c>
      <c r="CP116" s="78">
        <v>9</v>
      </c>
      <c r="CQ116" s="78">
        <v>11</v>
      </c>
      <c r="CR116" s="78">
        <v>8</v>
      </c>
      <c r="CS116" s="78">
        <v>13</v>
      </c>
      <c r="CT116" s="78">
        <v>11</v>
      </c>
      <c r="CU116" s="78">
        <v>15</v>
      </c>
      <c r="CV116" s="78">
        <v>20</v>
      </c>
      <c r="CW116" s="78">
        <v>12</v>
      </c>
      <c r="CX116" s="78">
        <v>14</v>
      </c>
      <c r="CY116" s="78">
        <v>12</v>
      </c>
      <c r="CZ116" s="78">
        <v>12</v>
      </c>
      <c r="DA116" s="78">
        <v>9</v>
      </c>
      <c r="DB116" s="78">
        <v>11</v>
      </c>
      <c r="DC116" s="78">
        <v>10</v>
      </c>
      <c r="DD116" s="78">
        <v>14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659</v>
      </c>
      <c r="DL116" s="2" t="s">
        <v>1</v>
      </c>
      <c r="DM116" s="2">
        <v>26</v>
      </c>
      <c r="DN116" s="91">
        <v>3</v>
      </c>
      <c r="DO116" s="91">
        <v>3</v>
      </c>
      <c r="DP116" s="91">
        <v>3</v>
      </c>
      <c r="DQ116" s="91">
        <v>3</v>
      </c>
      <c r="DR116" s="91">
        <v>2</v>
      </c>
      <c r="DS116" s="91">
        <v>4</v>
      </c>
      <c r="DT116" s="91">
        <v>3</v>
      </c>
      <c r="DU116" s="91">
        <v>3</v>
      </c>
      <c r="DV116" s="91">
        <v>3</v>
      </c>
      <c r="DW116" s="91">
        <v>5</v>
      </c>
      <c r="DX116" s="91">
        <v>3</v>
      </c>
      <c r="DY116" s="91">
        <v>3</v>
      </c>
      <c r="DZ116" s="91">
        <v>6</v>
      </c>
      <c r="EA116" s="91">
        <v>5</v>
      </c>
      <c r="EB116" s="91">
        <v>5</v>
      </c>
      <c r="EC116" s="91">
        <v>4</v>
      </c>
      <c r="ED116" s="91">
        <v>4</v>
      </c>
      <c r="EE116" s="91">
        <v>3</v>
      </c>
      <c r="EF116" s="91">
        <v>5</v>
      </c>
      <c r="EG116" s="91">
        <v>3</v>
      </c>
      <c r="EH116" s="91">
        <v>4</v>
      </c>
      <c r="EI116" s="91">
        <v>3</v>
      </c>
      <c r="EJ116" s="91">
        <v>3</v>
      </c>
      <c r="EK116" s="91">
        <v>3</v>
      </c>
      <c r="EL116" s="91">
        <v>2</v>
      </c>
      <c r="EM116" s="91">
        <v>3</v>
      </c>
      <c r="EN116" s="91">
        <v>5</v>
      </c>
      <c r="EO116" s="91">
        <v>3</v>
      </c>
      <c r="EP116" s="91">
        <v>4</v>
      </c>
      <c r="EQ116" s="91">
        <v>2</v>
      </c>
      <c r="ER116" s="91">
        <v>4</v>
      </c>
      <c r="ES116" s="91">
        <v>5</v>
      </c>
      <c r="ET116" s="91">
        <v>3</v>
      </c>
      <c r="EU116" s="91">
        <v>6</v>
      </c>
      <c r="EV116" s="91">
        <v>4</v>
      </c>
      <c r="EW116" s="91">
        <v>4</v>
      </c>
      <c r="EX116" s="91">
        <v>5</v>
      </c>
      <c r="EY116" s="91">
        <v>4</v>
      </c>
      <c r="EZ116" s="91">
        <v>3</v>
      </c>
      <c r="FA116" s="91">
        <v>3</v>
      </c>
      <c r="FB116" s="91">
        <v>4</v>
      </c>
      <c r="FC116" s="91">
        <v>4</v>
      </c>
      <c r="FD116" s="91">
        <v>4</v>
      </c>
      <c r="FE116" s="91">
        <v>3</v>
      </c>
      <c r="FF116" s="91">
        <v>3</v>
      </c>
      <c r="FG116" s="91">
        <v>3</v>
      </c>
      <c r="FH116" s="91">
        <v>3</v>
      </c>
      <c r="FI116" s="91">
        <v>3</v>
      </c>
      <c r="FJ116" s="91">
        <v>3</v>
      </c>
      <c r="FK116" s="91">
        <v>3</v>
      </c>
      <c r="FL116" s="91">
        <v>4</v>
      </c>
      <c r="FM116" s="91">
        <v>4</v>
      </c>
      <c r="FN116" s="91">
        <v>3</v>
      </c>
      <c r="FO116" s="91">
        <v>5</v>
      </c>
      <c r="FP116" s="91">
        <v>3</v>
      </c>
      <c r="FQ116" s="91">
        <v>4</v>
      </c>
      <c r="FR116" s="91">
        <v>3</v>
      </c>
      <c r="FS116" s="91">
        <v>3</v>
      </c>
      <c r="FT116" s="91">
        <v>3</v>
      </c>
      <c r="FU116" s="91">
        <v>2</v>
      </c>
      <c r="FV116" s="91">
        <v>3</v>
      </c>
      <c r="FW116" s="91">
        <v>3</v>
      </c>
      <c r="FX116" s="91">
        <v>3</v>
      </c>
      <c r="FY116" s="2">
        <v>4</v>
      </c>
      <c r="FZ116" s="2">
        <v>3</v>
      </c>
      <c r="GA116" s="2">
        <v>4</v>
      </c>
      <c r="GB116" s="2">
        <v>5</v>
      </c>
      <c r="GC116" s="2">
        <v>4</v>
      </c>
      <c r="GD116" s="2">
        <v>4</v>
      </c>
    </row>
    <row r="117" spans="1:186" x14ac:dyDescent="0.25">
      <c r="A117" s="2" t="s">
        <v>950</v>
      </c>
      <c r="B117" s="2" t="s">
        <v>3</v>
      </c>
      <c r="C117" s="2" t="s">
        <v>950</v>
      </c>
      <c r="D117" s="2">
        <v>2</v>
      </c>
      <c r="E117" s="2">
        <v>0</v>
      </c>
      <c r="F117" s="2">
        <v>24</v>
      </c>
      <c r="G117" s="2">
        <v>5</v>
      </c>
      <c r="H117" s="2">
        <v>2</v>
      </c>
      <c r="I117" s="2">
        <v>29</v>
      </c>
      <c r="J117" s="2">
        <v>78</v>
      </c>
      <c r="K117" s="2">
        <v>77</v>
      </c>
      <c r="L117" s="2">
        <v>61</v>
      </c>
      <c r="M117" s="2">
        <v>34</v>
      </c>
      <c r="N117" s="2">
        <v>0</v>
      </c>
      <c r="O117" s="2">
        <v>78</v>
      </c>
      <c r="P117" s="2">
        <v>4.7619047619047894E-2</v>
      </c>
      <c r="Q117" s="2">
        <v>66</v>
      </c>
      <c r="R117" s="2">
        <v>0.27777777777777768</v>
      </c>
      <c r="S117" s="2">
        <v>20</v>
      </c>
      <c r="T117" s="2">
        <v>-1.5555555555555554</v>
      </c>
      <c r="U117" s="2">
        <v>0</v>
      </c>
      <c r="V117" s="2">
        <v>11</v>
      </c>
      <c r="W117" s="2">
        <v>2</v>
      </c>
      <c r="X117" s="2">
        <v>10</v>
      </c>
      <c r="Y117" s="2">
        <v>0</v>
      </c>
      <c r="Z117" s="2">
        <v>4</v>
      </c>
      <c r="AA117" s="2">
        <v>0</v>
      </c>
      <c r="AB117" s="2">
        <v>4</v>
      </c>
      <c r="AC117" s="2">
        <v>28</v>
      </c>
      <c r="AD117" s="2">
        <v>823.947</v>
      </c>
      <c r="AE117" s="2">
        <v>848.76700000000005</v>
      </c>
      <c r="AF117" s="2">
        <v>-24.82000000000005</v>
      </c>
      <c r="AG117" s="2">
        <v>250.00117</v>
      </c>
      <c r="AH117" s="78">
        <v>4</v>
      </c>
      <c r="AI117" s="78">
        <v>4</v>
      </c>
      <c r="AJ117" s="78">
        <v>3</v>
      </c>
      <c r="AK117" s="78">
        <v>4</v>
      </c>
      <c r="AL117" s="78">
        <v>3</v>
      </c>
      <c r="AM117" s="78">
        <v>3</v>
      </c>
      <c r="AN117" s="78">
        <v>3</v>
      </c>
      <c r="AO117" s="78">
        <v>3</v>
      </c>
      <c r="AP117" s="78">
        <v>3</v>
      </c>
      <c r="AQ117" s="78">
        <v>3</v>
      </c>
      <c r="AR117" s="78">
        <v>3</v>
      </c>
      <c r="AS117" s="78">
        <v>4</v>
      </c>
      <c r="AT117" s="78">
        <v>4</v>
      </c>
      <c r="AU117" s="78">
        <v>3</v>
      </c>
      <c r="AV117" s="78">
        <v>3</v>
      </c>
      <c r="AW117" s="78">
        <v>3</v>
      </c>
      <c r="AX117" s="78">
        <v>3</v>
      </c>
      <c r="AY117" s="78">
        <v>3</v>
      </c>
      <c r="AZ117" s="78">
        <v>3</v>
      </c>
      <c r="BA117" s="78">
        <v>3</v>
      </c>
      <c r="BB117" s="78">
        <v>4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8">
        <v>1</v>
      </c>
      <c r="BN117" s="78">
        <v>0</v>
      </c>
      <c r="BO117" s="78">
        <v>0</v>
      </c>
      <c r="BP117" s="78">
        <v>0</v>
      </c>
      <c r="BQ117" s="78">
        <v>0</v>
      </c>
      <c r="BR117" s="78">
        <v>0</v>
      </c>
      <c r="BS117" s="78">
        <v>0</v>
      </c>
      <c r="BT117" s="78">
        <v>0</v>
      </c>
      <c r="BU117" s="78">
        <v>1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12</v>
      </c>
      <c r="CK117" s="78">
        <v>12</v>
      </c>
      <c r="CL117" s="78">
        <v>10</v>
      </c>
      <c r="CM117" s="78">
        <v>13</v>
      </c>
      <c r="CN117" s="78">
        <v>9</v>
      </c>
      <c r="CO117" s="78">
        <v>10</v>
      </c>
      <c r="CP117" s="78">
        <v>11</v>
      </c>
      <c r="CQ117" s="78">
        <v>10</v>
      </c>
      <c r="CR117" s="78">
        <v>10</v>
      </c>
      <c r="CS117" s="78">
        <v>13</v>
      </c>
      <c r="CT117" s="78">
        <v>9</v>
      </c>
      <c r="CU117" s="78">
        <v>14</v>
      </c>
      <c r="CV117" s="78">
        <v>16</v>
      </c>
      <c r="CW117" s="78">
        <v>11</v>
      </c>
      <c r="CX117" s="78">
        <v>11</v>
      </c>
      <c r="CY117" s="78">
        <v>13</v>
      </c>
      <c r="CZ117" s="78">
        <v>12</v>
      </c>
      <c r="DA117" s="78">
        <v>10</v>
      </c>
      <c r="DB117" s="78">
        <v>13</v>
      </c>
      <c r="DC117" s="78">
        <v>14</v>
      </c>
      <c r="DD117" s="78">
        <v>17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660</v>
      </c>
      <c r="DL117" s="2" t="s">
        <v>1</v>
      </c>
      <c r="DM117" s="2">
        <v>27</v>
      </c>
      <c r="DN117" s="91">
        <v>3</v>
      </c>
      <c r="DO117" s="91">
        <v>3</v>
      </c>
      <c r="DP117" s="91">
        <v>4</v>
      </c>
      <c r="DQ117" s="91">
        <v>3</v>
      </c>
      <c r="DR117" s="91">
        <v>4</v>
      </c>
      <c r="DS117" s="91">
        <v>3</v>
      </c>
      <c r="DT117" s="91">
        <v>4</v>
      </c>
      <c r="DU117" s="91">
        <v>4</v>
      </c>
      <c r="DV117" s="91">
        <v>3</v>
      </c>
      <c r="DW117" s="91">
        <v>4</v>
      </c>
      <c r="DX117" s="91">
        <v>3</v>
      </c>
      <c r="DY117" s="91">
        <v>3</v>
      </c>
      <c r="DZ117" s="91">
        <v>4</v>
      </c>
      <c r="EA117" s="91">
        <v>4</v>
      </c>
      <c r="EB117" s="91">
        <v>4</v>
      </c>
      <c r="EC117" s="91">
        <v>4</v>
      </c>
      <c r="ED117" s="91">
        <v>4</v>
      </c>
      <c r="EE117" s="91">
        <v>4</v>
      </c>
      <c r="EF117" s="91">
        <v>5</v>
      </c>
      <c r="EG117" s="91">
        <v>4</v>
      </c>
      <c r="EH117" s="91">
        <v>4</v>
      </c>
      <c r="EI117" s="91">
        <v>3</v>
      </c>
      <c r="EJ117" s="91">
        <v>3</v>
      </c>
      <c r="EK117" s="91">
        <v>3</v>
      </c>
      <c r="EL117" s="91">
        <v>3</v>
      </c>
      <c r="EM117" s="91">
        <v>2</v>
      </c>
      <c r="EN117" s="91">
        <v>4</v>
      </c>
      <c r="EO117" s="91">
        <v>4</v>
      </c>
      <c r="EP117" s="91">
        <v>3</v>
      </c>
      <c r="EQ117" s="91">
        <v>4</v>
      </c>
      <c r="ER117" s="91">
        <v>4</v>
      </c>
      <c r="ES117" s="91">
        <v>3</v>
      </c>
      <c r="ET117" s="91">
        <v>5</v>
      </c>
      <c r="EU117" s="91">
        <v>3</v>
      </c>
      <c r="EV117" s="91">
        <v>4</v>
      </c>
      <c r="EW117" s="91">
        <v>4</v>
      </c>
      <c r="EX117" s="91">
        <v>4</v>
      </c>
      <c r="EY117" s="91">
        <v>4</v>
      </c>
      <c r="EZ117" s="91">
        <v>3</v>
      </c>
      <c r="FA117" s="91">
        <v>4</v>
      </c>
      <c r="FB117" s="91">
        <v>6</v>
      </c>
      <c r="FC117" s="91">
        <v>4</v>
      </c>
      <c r="FD117" s="91">
        <v>3</v>
      </c>
      <c r="FE117" s="91">
        <v>3</v>
      </c>
      <c r="FF117" s="91">
        <v>3</v>
      </c>
      <c r="FG117" s="91">
        <v>3</v>
      </c>
      <c r="FH117" s="91">
        <v>3</v>
      </c>
      <c r="FI117" s="91">
        <v>3</v>
      </c>
      <c r="FJ117" s="91">
        <v>3</v>
      </c>
      <c r="FK117" s="91">
        <v>3</v>
      </c>
      <c r="FL117" s="91">
        <v>3</v>
      </c>
      <c r="FM117" s="91">
        <v>4</v>
      </c>
      <c r="FN117" s="91">
        <v>3</v>
      </c>
      <c r="FO117" s="91">
        <v>3</v>
      </c>
      <c r="FP117" s="91">
        <v>5</v>
      </c>
      <c r="FQ117" s="91">
        <v>4</v>
      </c>
      <c r="FR117" s="91">
        <v>3</v>
      </c>
      <c r="FS117" s="91">
        <v>4</v>
      </c>
      <c r="FT117" s="91">
        <v>4</v>
      </c>
      <c r="FU117" s="91">
        <v>4</v>
      </c>
      <c r="FV117" s="91">
        <v>3</v>
      </c>
      <c r="FW117" s="91">
        <v>3</v>
      </c>
      <c r="FX117" s="91">
        <v>4</v>
      </c>
      <c r="FY117" s="2">
        <v>3</v>
      </c>
      <c r="FZ117" s="2">
        <v>3</v>
      </c>
      <c r="GA117" s="2">
        <v>5</v>
      </c>
      <c r="GB117" s="2">
        <v>3</v>
      </c>
      <c r="GC117" s="2">
        <v>5</v>
      </c>
      <c r="GD117" s="2">
        <v>5</v>
      </c>
    </row>
    <row r="118" spans="1:186" x14ac:dyDescent="0.25">
      <c r="A118" s="2" t="s">
        <v>951</v>
      </c>
      <c r="B118" s="2" t="s">
        <v>213</v>
      </c>
      <c r="C118" s="2" t="s">
        <v>950</v>
      </c>
      <c r="D118" s="2">
        <v>5</v>
      </c>
      <c r="E118" s="2">
        <v>0</v>
      </c>
      <c r="F118" s="2">
        <v>25</v>
      </c>
      <c r="G118" s="2">
        <v>6</v>
      </c>
      <c r="H118" s="2">
        <v>5</v>
      </c>
      <c r="I118" s="2">
        <v>31</v>
      </c>
      <c r="J118" s="2">
        <v>77</v>
      </c>
      <c r="K118" s="2">
        <v>76</v>
      </c>
      <c r="L118" s="2">
        <v>63</v>
      </c>
      <c r="M118" s="2">
        <v>34</v>
      </c>
      <c r="N118" s="2">
        <v>0</v>
      </c>
      <c r="O118" s="2">
        <v>77</v>
      </c>
      <c r="P118" s="2">
        <v>4.761904761904745E-2</v>
      </c>
      <c r="Q118" s="2">
        <v>64</v>
      </c>
      <c r="R118" s="2">
        <v>5.5555555555555358E-2</v>
      </c>
      <c r="S118" s="2">
        <v>21</v>
      </c>
      <c r="T118" s="2">
        <v>-1.4444444444444442</v>
      </c>
      <c r="U118" s="2">
        <v>1</v>
      </c>
      <c r="V118" s="2">
        <v>10</v>
      </c>
      <c r="W118" s="2">
        <v>3</v>
      </c>
      <c r="X118" s="2">
        <v>10</v>
      </c>
      <c r="Y118" s="2">
        <v>0</v>
      </c>
      <c r="Z118" s="2">
        <v>7</v>
      </c>
      <c r="AA118" s="2">
        <v>1</v>
      </c>
      <c r="AB118" s="2">
        <v>4</v>
      </c>
      <c r="AC118" s="2">
        <v>29</v>
      </c>
      <c r="AD118" s="2">
        <v>823.947</v>
      </c>
      <c r="AE118" s="2">
        <v>0</v>
      </c>
      <c r="AG118" s="2">
        <v>250.00118000000001</v>
      </c>
      <c r="AH118" s="78">
        <v>4</v>
      </c>
      <c r="AI118" s="78">
        <v>4</v>
      </c>
      <c r="AJ118" s="78">
        <v>3</v>
      </c>
      <c r="AK118" s="78">
        <v>4</v>
      </c>
      <c r="AL118" s="78">
        <v>3</v>
      </c>
      <c r="AM118" s="78">
        <v>3</v>
      </c>
      <c r="AN118" s="78">
        <v>3</v>
      </c>
      <c r="AO118" s="78">
        <v>3</v>
      </c>
      <c r="AP118" s="78">
        <v>3</v>
      </c>
      <c r="AQ118" s="78">
        <v>3</v>
      </c>
      <c r="AR118" s="78">
        <v>3</v>
      </c>
      <c r="AS118" s="78">
        <v>4</v>
      </c>
      <c r="AT118" s="78">
        <v>4</v>
      </c>
      <c r="AU118" s="78">
        <v>3</v>
      </c>
      <c r="AV118" s="78">
        <v>3</v>
      </c>
      <c r="AW118" s="78">
        <v>3</v>
      </c>
      <c r="AX118" s="78">
        <v>3</v>
      </c>
      <c r="AY118" s="78">
        <v>3</v>
      </c>
      <c r="AZ118" s="78">
        <v>3</v>
      </c>
      <c r="BA118" s="78">
        <v>3</v>
      </c>
      <c r="BB118" s="78">
        <v>4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1</v>
      </c>
      <c r="BJ118" s="78">
        <v>0</v>
      </c>
      <c r="BK118" s="78">
        <v>0</v>
      </c>
      <c r="BL118" s="78">
        <v>0</v>
      </c>
      <c r="BM118" s="78">
        <v>1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3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11</v>
      </c>
      <c r="CK118" s="78">
        <v>12</v>
      </c>
      <c r="CL118" s="78">
        <v>10</v>
      </c>
      <c r="CM118" s="78">
        <v>14</v>
      </c>
      <c r="CN118" s="78">
        <v>8</v>
      </c>
      <c r="CO118" s="78">
        <v>11</v>
      </c>
      <c r="CP118" s="78">
        <v>12</v>
      </c>
      <c r="CQ118" s="78">
        <v>10</v>
      </c>
      <c r="CR118" s="78">
        <v>11</v>
      </c>
      <c r="CS118" s="78">
        <v>13</v>
      </c>
      <c r="CT118" s="78">
        <v>11</v>
      </c>
      <c r="CU118" s="78">
        <v>19</v>
      </c>
      <c r="CV118" s="78">
        <v>18</v>
      </c>
      <c r="CW118" s="78">
        <v>11</v>
      </c>
      <c r="CX118" s="78">
        <v>10</v>
      </c>
      <c r="CY118" s="78">
        <v>13</v>
      </c>
      <c r="CZ118" s="78">
        <v>16</v>
      </c>
      <c r="DA118" s="78">
        <v>11</v>
      </c>
      <c r="DB118" s="78">
        <v>10</v>
      </c>
      <c r="DC118" s="78">
        <v>10</v>
      </c>
      <c r="DD118" s="78">
        <v>9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661</v>
      </c>
      <c r="DL118" s="2" t="s">
        <v>1</v>
      </c>
      <c r="DM118" s="2">
        <v>27</v>
      </c>
      <c r="DN118" s="91">
        <v>3</v>
      </c>
      <c r="DO118" s="91">
        <v>3</v>
      </c>
      <c r="DP118" s="91">
        <v>3</v>
      </c>
      <c r="DQ118" s="91">
        <v>3</v>
      </c>
      <c r="DR118" s="91">
        <v>3</v>
      </c>
      <c r="DS118" s="91">
        <v>4</v>
      </c>
      <c r="DT118" s="91">
        <v>4</v>
      </c>
      <c r="DU118" s="91">
        <v>3</v>
      </c>
      <c r="DV118" s="91">
        <v>3</v>
      </c>
      <c r="DW118" s="91">
        <v>4</v>
      </c>
      <c r="DX118" s="91">
        <v>3</v>
      </c>
      <c r="DY118" s="91">
        <v>5</v>
      </c>
      <c r="DZ118" s="91">
        <v>5</v>
      </c>
      <c r="EA118" s="91">
        <v>4</v>
      </c>
      <c r="EB118" s="91">
        <v>4</v>
      </c>
      <c r="EC118" s="91">
        <v>5</v>
      </c>
      <c r="ED118" s="91">
        <v>5</v>
      </c>
      <c r="EE118" s="91">
        <v>4</v>
      </c>
      <c r="EF118" s="91">
        <v>3</v>
      </c>
      <c r="EG118" s="91">
        <v>4</v>
      </c>
      <c r="EH118" s="91">
        <v>2</v>
      </c>
      <c r="EI118" s="91">
        <v>2</v>
      </c>
      <c r="EJ118" s="91">
        <v>3</v>
      </c>
      <c r="EK118" s="91">
        <v>3</v>
      </c>
      <c r="EL118" s="91">
        <v>3</v>
      </c>
      <c r="EM118" s="91">
        <v>2</v>
      </c>
      <c r="EN118" s="91">
        <v>4</v>
      </c>
      <c r="EO118" s="91">
        <v>4</v>
      </c>
      <c r="EP118" s="91">
        <v>3</v>
      </c>
      <c r="EQ118" s="91">
        <v>5</v>
      </c>
      <c r="ER118" s="91">
        <v>4</v>
      </c>
      <c r="ES118" s="91">
        <v>4</v>
      </c>
      <c r="ET118" s="91">
        <v>4</v>
      </c>
      <c r="EU118" s="91">
        <v>5</v>
      </c>
      <c r="EV118" s="91">
        <v>4</v>
      </c>
      <c r="EW118" s="91">
        <v>3</v>
      </c>
      <c r="EX118" s="91">
        <v>5</v>
      </c>
      <c r="EY118" s="91">
        <v>6</v>
      </c>
      <c r="EZ118" s="91">
        <v>4</v>
      </c>
      <c r="FA118" s="91">
        <v>3</v>
      </c>
      <c r="FB118" s="91">
        <v>3</v>
      </c>
      <c r="FC118" s="91">
        <v>2</v>
      </c>
      <c r="FD118" s="91">
        <v>3</v>
      </c>
      <c r="FE118" s="91">
        <v>3</v>
      </c>
      <c r="FF118" s="91">
        <v>4</v>
      </c>
      <c r="FG118" s="91">
        <v>4</v>
      </c>
      <c r="FH118" s="91">
        <v>3</v>
      </c>
      <c r="FI118" s="91">
        <v>3</v>
      </c>
      <c r="FJ118" s="91">
        <v>4</v>
      </c>
      <c r="FK118" s="91">
        <v>4</v>
      </c>
      <c r="FL118" s="91">
        <v>4</v>
      </c>
      <c r="FM118" s="91">
        <v>4</v>
      </c>
      <c r="FN118" s="91">
        <v>3</v>
      </c>
      <c r="FO118" s="91">
        <v>3</v>
      </c>
      <c r="FP118" s="91">
        <v>3</v>
      </c>
      <c r="FQ118" s="91">
        <v>5</v>
      </c>
      <c r="FR118" s="91">
        <v>3</v>
      </c>
      <c r="FS118" s="91">
        <v>4</v>
      </c>
      <c r="FT118" s="91">
        <v>3</v>
      </c>
      <c r="FU118" s="91">
        <v>3</v>
      </c>
      <c r="FV118" s="91">
        <v>3</v>
      </c>
      <c r="FW118" s="91">
        <v>3</v>
      </c>
      <c r="FX118" s="91">
        <v>4</v>
      </c>
      <c r="FY118" s="2">
        <v>4</v>
      </c>
      <c r="FZ118" s="2">
        <v>3</v>
      </c>
      <c r="GA118" s="2">
        <v>5</v>
      </c>
      <c r="GB118" s="2">
        <v>6</v>
      </c>
      <c r="GC118" s="2">
        <v>4</v>
      </c>
      <c r="GD118" s="2">
        <v>2</v>
      </c>
    </row>
    <row r="119" spans="1:186" x14ac:dyDescent="0.25">
      <c r="A119" s="2" t="s">
        <v>952</v>
      </c>
      <c r="B119" s="2" t="s">
        <v>443</v>
      </c>
      <c r="C119" s="2" t="s">
        <v>952</v>
      </c>
      <c r="D119" s="2">
        <v>2</v>
      </c>
      <c r="E119" s="2">
        <v>0</v>
      </c>
      <c r="F119" s="2">
        <v>19</v>
      </c>
      <c r="G119" s="2">
        <v>9</v>
      </c>
      <c r="H119" s="2">
        <v>2</v>
      </c>
      <c r="I119" s="2">
        <v>28</v>
      </c>
      <c r="J119" s="2">
        <v>77</v>
      </c>
      <c r="K119" s="2">
        <v>74</v>
      </c>
      <c r="L119" s="2">
        <v>64</v>
      </c>
      <c r="M119" s="2">
        <v>41</v>
      </c>
      <c r="N119" s="2">
        <v>0</v>
      </c>
      <c r="O119" s="2">
        <v>77</v>
      </c>
      <c r="P119" s="2">
        <v>0.14285714285714279</v>
      </c>
      <c r="Q119" s="2">
        <v>64</v>
      </c>
      <c r="R119" s="2">
        <v>0</v>
      </c>
      <c r="S119" s="2">
        <v>23</v>
      </c>
      <c r="T119" s="2">
        <v>-2</v>
      </c>
      <c r="U119" s="2">
        <v>1</v>
      </c>
      <c r="V119" s="2">
        <v>7</v>
      </c>
      <c r="W119" s="2">
        <v>1</v>
      </c>
      <c r="X119" s="2">
        <v>6</v>
      </c>
      <c r="Y119" s="2">
        <v>0</v>
      </c>
      <c r="Z119" s="2">
        <v>8</v>
      </c>
      <c r="AA119" s="2">
        <v>0</v>
      </c>
      <c r="AB119" s="2">
        <v>7</v>
      </c>
      <c r="AC119" s="2">
        <v>30</v>
      </c>
      <c r="AD119" s="2">
        <v>829.48500000000001</v>
      </c>
      <c r="AE119" s="2">
        <v>929.35400000000004</v>
      </c>
      <c r="AF119" s="2">
        <v>-99.869000000000028</v>
      </c>
      <c r="AG119" s="2">
        <v>256.00119000000001</v>
      </c>
      <c r="AH119" s="78">
        <v>4</v>
      </c>
      <c r="AI119" s="78">
        <v>4</v>
      </c>
      <c r="AJ119" s="78">
        <v>3</v>
      </c>
      <c r="AK119" s="78">
        <v>4</v>
      </c>
      <c r="AL119" s="78">
        <v>3</v>
      </c>
      <c r="AM119" s="78">
        <v>3</v>
      </c>
      <c r="AN119" s="78">
        <v>3</v>
      </c>
      <c r="AO119" s="78">
        <v>3</v>
      </c>
      <c r="AP119" s="78">
        <v>3</v>
      </c>
      <c r="AQ119" s="78">
        <v>3</v>
      </c>
      <c r="AR119" s="78">
        <v>3</v>
      </c>
      <c r="AS119" s="78">
        <v>4</v>
      </c>
      <c r="AT119" s="78">
        <v>4</v>
      </c>
      <c r="AU119" s="78">
        <v>3</v>
      </c>
      <c r="AV119" s="78">
        <v>3</v>
      </c>
      <c r="AW119" s="78">
        <v>3</v>
      </c>
      <c r="AX119" s="78">
        <v>3</v>
      </c>
      <c r="AY119" s="78">
        <v>3</v>
      </c>
      <c r="AZ119" s="78">
        <v>3</v>
      </c>
      <c r="BA119" s="78">
        <v>3</v>
      </c>
      <c r="BB119" s="78">
        <v>4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2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14</v>
      </c>
      <c r="CK119" s="78">
        <v>12</v>
      </c>
      <c r="CL119" s="78">
        <v>9</v>
      </c>
      <c r="CM119" s="78">
        <v>13</v>
      </c>
      <c r="CN119" s="78">
        <v>9</v>
      </c>
      <c r="CO119" s="78">
        <v>14</v>
      </c>
      <c r="CP119" s="78">
        <v>12</v>
      </c>
      <c r="CQ119" s="78">
        <v>12</v>
      </c>
      <c r="CR119" s="78">
        <v>9</v>
      </c>
      <c r="CS119" s="78">
        <v>14</v>
      </c>
      <c r="CT119" s="78">
        <v>9</v>
      </c>
      <c r="CU119" s="78">
        <v>17</v>
      </c>
      <c r="CV119" s="78">
        <v>20</v>
      </c>
      <c r="CW119" s="78">
        <v>10</v>
      </c>
      <c r="CX119" s="78">
        <v>13</v>
      </c>
      <c r="CY119" s="78">
        <v>12</v>
      </c>
      <c r="CZ119" s="78">
        <v>12</v>
      </c>
      <c r="DA119" s="78">
        <v>10</v>
      </c>
      <c r="DB119" s="78">
        <v>11</v>
      </c>
      <c r="DC119" s="78">
        <v>10</v>
      </c>
      <c r="DD119" s="78">
        <v>14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220</v>
      </c>
      <c r="DL119" s="2" t="s">
        <v>1</v>
      </c>
      <c r="DM119" s="2">
        <v>29</v>
      </c>
      <c r="DN119" s="91">
        <v>3</v>
      </c>
      <c r="DO119" s="91">
        <v>3</v>
      </c>
      <c r="DP119" s="91">
        <v>3</v>
      </c>
      <c r="DQ119" s="91">
        <v>3</v>
      </c>
      <c r="DR119" s="91">
        <v>3</v>
      </c>
      <c r="DS119" s="91">
        <v>5</v>
      </c>
      <c r="DT119" s="91">
        <v>6</v>
      </c>
      <c r="DU119" s="91">
        <v>4</v>
      </c>
      <c r="DV119" s="91">
        <v>3</v>
      </c>
      <c r="DW119" s="91">
        <v>5</v>
      </c>
      <c r="DX119" s="91">
        <v>3</v>
      </c>
      <c r="DY119" s="91">
        <v>3</v>
      </c>
      <c r="DZ119" s="91">
        <v>4</v>
      </c>
      <c r="EA119" s="91">
        <v>4</v>
      </c>
      <c r="EB119" s="91">
        <v>6</v>
      </c>
      <c r="EC119" s="91">
        <v>3</v>
      </c>
      <c r="ED119" s="91">
        <v>4</v>
      </c>
      <c r="EE119" s="91">
        <v>3</v>
      </c>
      <c r="EF119" s="91">
        <v>4</v>
      </c>
      <c r="EG119" s="91">
        <v>3</v>
      </c>
      <c r="EH119" s="91">
        <v>2</v>
      </c>
      <c r="EI119" s="91">
        <v>3</v>
      </c>
      <c r="EJ119" s="91">
        <v>3</v>
      </c>
      <c r="EK119" s="91">
        <v>3</v>
      </c>
      <c r="EL119" s="91">
        <v>3</v>
      </c>
      <c r="EM119" s="91">
        <v>3</v>
      </c>
      <c r="EN119" s="91">
        <v>5</v>
      </c>
      <c r="EO119" s="91">
        <v>3</v>
      </c>
      <c r="EP119" s="91">
        <v>3</v>
      </c>
      <c r="EQ119" s="91">
        <v>3</v>
      </c>
      <c r="ER119" s="91">
        <v>4</v>
      </c>
      <c r="ES119" s="91">
        <v>3</v>
      </c>
      <c r="ET119" s="91">
        <v>4</v>
      </c>
      <c r="EU119" s="91">
        <v>6</v>
      </c>
      <c r="EV119" s="91">
        <v>3</v>
      </c>
      <c r="EW119" s="91">
        <v>4</v>
      </c>
      <c r="EX119" s="91">
        <v>5</v>
      </c>
      <c r="EY119" s="91">
        <v>4</v>
      </c>
      <c r="EZ119" s="91">
        <v>4</v>
      </c>
      <c r="FA119" s="91">
        <v>3</v>
      </c>
      <c r="FB119" s="91">
        <v>3</v>
      </c>
      <c r="FC119" s="91">
        <v>2</v>
      </c>
      <c r="FD119" s="91">
        <v>4</v>
      </c>
      <c r="FE119" s="91">
        <v>3</v>
      </c>
      <c r="FF119" s="91">
        <v>3</v>
      </c>
      <c r="FG119" s="91">
        <v>3</v>
      </c>
      <c r="FH119" s="91">
        <v>3</v>
      </c>
      <c r="FI119" s="91">
        <v>4</v>
      </c>
      <c r="FJ119" s="91">
        <v>3</v>
      </c>
      <c r="FK119" s="91">
        <v>3</v>
      </c>
      <c r="FL119" s="91">
        <v>4</v>
      </c>
      <c r="FM119" s="91">
        <v>5</v>
      </c>
      <c r="FN119" s="91">
        <v>3</v>
      </c>
      <c r="FO119" s="91">
        <v>3</v>
      </c>
      <c r="FP119" s="91">
        <v>4</v>
      </c>
      <c r="FQ119" s="91">
        <v>4</v>
      </c>
      <c r="FR119" s="91">
        <v>3</v>
      </c>
      <c r="FS119" s="91">
        <v>4</v>
      </c>
      <c r="FT119" s="91">
        <v>4</v>
      </c>
      <c r="FU119" s="91">
        <v>4</v>
      </c>
      <c r="FV119" s="91">
        <v>4</v>
      </c>
      <c r="FW119" s="91">
        <v>3</v>
      </c>
      <c r="FX119" s="91">
        <v>4</v>
      </c>
      <c r="FY119" s="2">
        <v>5</v>
      </c>
      <c r="FZ119" s="2">
        <v>3</v>
      </c>
      <c r="GA119" s="2">
        <v>5</v>
      </c>
      <c r="GB119" s="2">
        <v>6</v>
      </c>
      <c r="GC119" s="2">
        <v>5</v>
      </c>
      <c r="GD119" s="2">
        <v>6</v>
      </c>
    </row>
    <row r="120" spans="1:186" x14ac:dyDescent="0.25">
      <c r="A120" s="2" t="s">
        <v>953</v>
      </c>
      <c r="B120" s="2" t="s">
        <v>668</v>
      </c>
      <c r="C120" s="2" t="s">
        <v>953</v>
      </c>
      <c r="D120" s="2">
        <v>6</v>
      </c>
      <c r="E120" s="2">
        <v>0</v>
      </c>
      <c r="F120" s="2">
        <v>16</v>
      </c>
      <c r="G120" s="2">
        <v>2</v>
      </c>
      <c r="H120" s="2">
        <v>6</v>
      </c>
      <c r="I120" s="2">
        <v>18</v>
      </c>
      <c r="J120" s="2">
        <v>68</v>
      </c>
      <c r="K120" s="2">
        <v>77</v>
      </c>
      <c r="L120" s="2">
        <v>57</v>
      </c>
      <c r="M120" s="2">
        <v>0</v>
      </c>
      <c r="N120" s="2">
        <v>0</v>
      </c>
      <c r="O120" s="2">
        <v>68</v>
      </c>
      <c r="P120" s="2">
        <v>-0.42857142857142838</v>
      </c>
      <c r="Q120" s="2">
        <v>63</v>
      </c>
      <c r="R120" s="2">
        <v>0.33333333333333348</v>
      </c>
      <c r="S120" s="2">
        <v>18</v>
      </c>
      <c r="U120" s="2">
        <v>1</v>
      </c>
      <c r="V120" s="2">
        <v>3</v>
      </c>
      <c r="W120" s="2">
        <v>2</v>
      </c>
      <c r="X120" s="2">
        <v>12</v>
      </c>
      <c r="Y120" s="2">
        <v>3</v>
      </c>
      <c r="Z120" s="2">
        <v>3</v>
      </c>
      <c r="AC120" s="2">
        <v>35</v>
      </c>
      <c r="AD120" s="2">
        <v>901.46900000000005</v>
      </c>
      <c r="AE120" s="2">
        <v>0</v>
      </c>
      <c r="AG120" s="2">
        <v>302.00119999999998</v>
      </c>
      <c r="AH120" s="78">
        <v>3</v>
      </c>
      <c r="AI120" s="78">
        <v>3</v>
      </c>
      <c r="AJ120" s="78">
        <v>3</v>
      </c>
      <c r="AK120" s="78">
        <v>3</v>
      </c>
      <c r="AL120" s="78">
        <v>3</v>
      </c>
      <c r="AM120" s="78">
        <v>3</v>
      </c>
      <c r="AN120" s="78">
        <v>3</v>
      </c>
      <c r="AO120" s="78">
        <v>2</v>
      </c>
      <c r="AP120" s="78">
        <v>2</v>
      </c>
      <c r="AQ120" s="78">
        <v>2</v>
      </c>
      <c r="AR120" s="78">
        <v>3</v>
      </c>
      <c r="AS120" s="78">
        <v>3</v>
      </c>
      <c r="AT120" s="78">
        <v>3</v>
      </c>
      <c r="AU120" s="78">
        <v>3</v>
      </c>
      <c r="AV120" s="78">
        <v>3</v>
      </c>
      <c r="AW120" s="78">
        <v>3</v>
      </c>
      <c r="AX120" s="78">
        <v>3</v>
      </c>
      <c r="AY120" s="78">
        <v>3</v>
      </c>
      <c r="AZ120" s="78">
        <v>3</v>
      </c>
      <c r="BA120" s="78">
        <v>3</v>
      </c>
      <c r="BB120" s="78">
        <v>3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0</v>
      </c>
      <c r="BK120" s="78">
        <v>1</v>
      </c>
      <c r="BL120" s="78">
        <v>0</v>
      </c>
      <c r="BM120" s="78">
        <v>2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1</v>
      </c>
      <c r="BT120" s="78">
        <v>0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2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10</v>
      </c>
      <c r="CK120" s="78">
        <v>9</v>
      </c>
      <c r="CL120" s="78">
        <v>8</v>
      </c>
      <c r="CM120" s="78">
        <v>9</v>
      </c>
      <c r="CN120" s="78">
        <v>7</v>
      </c>
      <c r="CO120" s="78">
        <v>9</v>
      </c>
      <c r="CP120" s="78">
        <v>10</v>
      </c>
      <c r="CQ120" s="78">
        <v>7</v>
      </c>
      <c r="CR120" s="78">
        <v>7</v>
      </c>
      <c r="CS120" s="78">
        <v>10</v>
      </c>
      <c r="CT120" s="78">
        <v>8</v>
      </c>
      <c r="CU120" s="78">
        <v>10</v>
      </c>
      <c r="CV120" s="78">
        <v>13</v>
      </c>
      <c r="CW120" s="78">
        <v>11</v>
      </c>
      <c r="CX120" s="78">
        <v>13</v>
      </c>
      <c r="CY120" s="78">
        <v>10</v>
      </c>
      <c r="CZ120" s="78">
        <v>12</v>
      </c>
      <c r="DA120" s="78">
        <v>12</v>
      </c>
      <c r="DB120" s="78">
        <v>9</v>
      </c>
      <c r="DC120" s="78">
        <v>10</v>
      </c>
      <c r="DD120" s="78">
        <v>8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662</v>
      </c>
      <c r="DL120" s="2" t="s">
        <v>1</v>
      </c>
      <c r="DM120" s="2">
        <v>30</v>
      </c>
      <c r="DN120" s="91">
        <v>3</v>
      </c>
      <c r="DO120" s="91">
        <v>3</v>
      </c>
      <c r="DP120" s="91">
        <v>3</v>
      </c>
      <c r="DQ120" s="91">
        <v>3</v>
      </c>
      <c r="DR120" s="91">
        <v>3</v>
      </c>
      <c r="DS120" s="91">
        <v>3</v>
      </c>
      <c r="DT120" s="91">
        <v>3</v>
      </c>
      <c r="DU120" s="91">
        <v>3</v>
      </c>
      <c r="DV120" s="91">
        <v>3</v>
      </c>
      <c r="DW120" s="91">
        <v>4</v>
      </c>
      <c r="DX120" s="91">
        <v>2</v>
      </c>
      <c r="DY120" s="91">
        <v>3</v>
      </c>
      <c r="DZ120" s="91">
        <v>4</v>
      </c>
      <c r="EA120" s="91">
        <v>3</v>
      </c>
      <c r="EB120" s="91">
        <v>4</v>
      </c>
      <c r="EC120" s="91">
        <v>3</v>
      </c>
      <c r="ED120" s="91">
        <v>4</v>
      </c>
      <c r="EE120" s="91">
        <v>4</v>
      </c>
      <c r="EF120" s="91">
        <v>3</v>
      </c>
      <c r="EG120" s="91">
        <v>3</v>
      </c>
      <c r="EH120" s="91">
        <v>4</v>
      </c>
      <c r="EI120" s="91">
        <v>4</v>
      </c>
      <c r="EJ120" s="91">
        <v>3</v>
      </c>
      <c r="EK120" s="91">
        <v>3</v>
      </c>
      <c r="EL120" s="91">
        <v>3</v>
      </c>
      <c r="EM120" s="91">
        <v>2</v>
      </c>
      <c r="EN120" s="91">
        <v>3</v>
      </c>
      <c r="EO120" s="91">
        <v>4</v>
      </c>
      <c r="EP120" s="91">
        <v>4</v>
      </c>
      <c r="EQ120" s="91">
        <v>4</v>
      </c>
      <c r="ER120" s="91">
        <v>6</v>
      </c>
      <c r="ES120" s="91">
        <v>3</v>
      </c>
      <c r="ET120" s="91">
        <v>4</v>
      </c>
      <c r="EU120" s="91">
        <v>5</v>
      </c>
      <c r="EV120" s="91">
        <v>4</v>
      </c>
      <c r="EW120" s="91">
        <v>4</v>
      </c>
      <c r="EX120" s="91">
        <v>4</v>
      </c>
      <c r="EY120" s="91">
        <v>4</v>
      </c>
      <c r="EZ120" s="91">
        <v>4</v>
      </c>
      <c r="FA120" s="91">
        <v>3</v>
      </c>
      <c r="FB120" s="91">
        <v>4</v>
      </c>
      <c r="FC120" s="91">
        <v>2</v>
      </c>
      <c r="FD120" s="91">
        <v>3</v>
      </c>
      <c r="FE120" s="91">
        <v>3</v>
      </c>
      <c r="FF120" s="91">
        <v>2</v>
      </c>
      <c r="FG120" s="91">
        <v>3</v>
      </c>
      <c r="FH120" s="91">
        <v>2</v>
      </c>
      <c r="FI120" s="91">
        <v>3</v>
      </c>
      <c r="FJ120" s="91">
        <v>3</v>
      </c>
      <c r="FK120" s="91">
        <v>3</v>
      </c>
      <c r="FL120" s="91">
        <v>3</v>
      </c>
      <c r="FM120" s="91">
        <v>4</v>
      </c>
      <c r="FN120" s="91">
        <v>4</v>
      </c>
      <c r="FO120" s="91">
        <v>5</v>
      </c>
      <c r="FP120" s="91">
        <v>3</v>
      </c>
      <c r="FQ120" s="91">
        <v>4</v>
      </c>
      <c r="FR120" s="91">
        <v>4</v>
      </c>
      <c r="FS120" s="91">
        <v>3</v>
      </c>
      <c r="FT120" s="91">
        <v>3</v>
      </c>
      <c r="FU120" s="91">
        <v>2</v>
      </c>
      <c r="FY120" s="2"/>
      <c r="FZ120" s="2"/>
      <c r="GA120" s="2"/>
      <c r="GB120" s="2"/>
      <c r="GC120" s="2"/>
      <c r="GD120" s="2"/>
    </row>
    <row r="121" spans="1:186" x14ac:dyDescent="0.25">
      <c r="A121" s="2" t="s">
        <v>954</v>
      </c>
      <c r="B121" s="2" t="s">
        <v>662</v>
      </c>
      <c r="C121" s="2" t="s">
        <v>954</v>
      </c>
      <c r="D121" s="2">
        <v>5</v>
      </c>
      <c r="E121" s="2">
        <v>0</v>
      </c>
      <c r="F121" s="2">
        <v>21</v>
      </c>
      <c r="G121" s="2">
        <v>4</v>
      </c>
      <c r="H121" s="2">
        <v>5</v>
      </c>
      <c r="I121" s="2">
        <v>25</v>
      </c>
      <c r="J121" s="2">
        <v>74</v>
      </c>
      <c r="K121" s="2">
        <v>77</v>
      </c>
      <c r="L121" s="2">
        <v>61</v>
      </c>
      <c r="M121" s="2">
        <v>0</v>
      </c>
      <c r="N121" s="2">
        <v>0</v>
      </c>
      <c r="O121" s="2">
        <v>74</v>
      </c>
      <c r="P121" s="2">
        <v>-0.14285714285714279</v>
      </c>
      <c r="Q121" s="2">
        <v>65</v>
      </c>
      <c r="R121" s="2">
        <v>0.22222222222222232</v>
      </c>
      <c r="S121" s="2">
        <v>22</v>
      </c>
      <c r="U121" s="2">
        <v>2</v>
      </c>
      <c r="V121" s="2">
        <v>10</v>
      </c>
      <c r="W121" s="2">
        <v>0</v>
      </c>
      <c r="X121" s="2">
        <v>9</v>
      </c>
      <c r="Y121" s="2">
        <v>3</v>
      </c>
      <c r="Z121" s="2">
        <v>6</v>
      </c>
      <c r="AC121" s="2">
        <v>36</v>
      </c>
      <c r="AD121" s="2">
        <v>846.096</v>
      </c>
      <c r="AE121" s="2">
        <v>0</v>
      </c>
      <c r="AG121" s="2">
        <v>312.00121000000001</v>
      </c>
      <c r="AH121" s="78">
        <v>3</v>
      </c>
      <c r="AI121" s="78">
        <v>3</v>
      </c>
      <c r="AJ121" s="78">
        <v>3</v>
      </c>
      <c r="AK121" s="78">
        <v>3</v>
      </c>
      <c r="AL121" s="78">
        <v>3</v>
      </c>
      <c r="AM121" s="78">
        <v>3</v>
      </c>
      <c r="AN121" s="78">
        <v>3</v>
      </c>
      <c r="AO121" s="78">
        <v>2</v>
      </c>
      <c r="AP121" s="78">
        <v>2</v>
      </c>
      <c r="AQ121" s="78">
        <v>2</v>
      </c>
      <c r="AR121" s="78">
        <v>3</v>
      </c>
      <c r="AS121" s="78">
        <v>3</v>
      </c>
      <c r="AT121" s="78">
        <v>3</v>
      </c>
      <c r="AU121" s="78">
        <v>3</v>
      </c>
      <c r="AV121" s="78">
        <v>3</v>
      </c>
      <c r="AW121" s="78">
        <v>3</v>
      </c>
      <c r="AX121" s="78">
        <v>3</v>
      </c>
      <c r="AY121" s="78">
        <v>3</v>
      </c>
      <c r="AZ121" s="78">
        <v>3</v>
      </c>
      <c r="BA121" s="78">
        <v>3</v>
      </c>
      <c r="BB121" s="78">
        <v>3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1</v>
      </c>
      <c r="BL121" s="78">
        <v>1</v>
      </c>
      <c r="BM121" s="78">
        <v>1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1</v>
      </c>
      <c r="BZ121" s="78">
        <v>0</v>
      </c>
      <c r="CA121" s="78">
        <v>0</v>
      </c>
      <c r="CB121" s="78">
        <v>1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10</v>
      </c>
      <c r="CK121" s="78">
        <v>10</v>
      </c>
      <c r="CL121" s="78">
        <v>8</v>
      </c>
      <c r="CM121" s="78">
        <v>8</v>
      </c>
      <c r="CN121" s="78">
        <v>9</v>
      </c>
      <c r="CO121" s="78">
        <v>14</v>
      </c>
      <c r="CP121" s="78">
        <v>10</v>
      </c>
      <c r="CQ121" s="78">
        <v>8</v>
      </c>
      <c r="CR121" s="78">
        <v>7</v>
      </c>
      <c r="CS121" s="78">
        <v>8</v>
      </c>
      <c r="CT121" s="78">
        <v>10</v>
      </c>
      <c r="CU121" s="78">
        <v>11</v>
      </c>
      <c r="CV121" s="78">
        <v>15</v>
      </c>
      <c r="CW121" s="78">
        <v>11</v>
      </c>
      <c r="CX121" s="78">
        <v>11</v>
      </c>
      <c r="CY121" s="78">
        <v>9</v>
      </c>
      <c r="CZ121" s="78">
        <v>11</v>
      </c>
      <c r="DA121" s="78">
        <v>11</v>
      </c>
      <c r="DB121" s="78">
        <v>10</v>
      </c>
      <c r="DC121" s="78">
        <v>10</v>
      </c>
      <c r="DD121" s="78">
        <v>11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606</v>
      </c>
      <c r="DL121" s="2" t="s">
        <v>1</v>
      </c>
      <c r="DM121" s="2">
        <v>31</v>
      </c>
      <c r="DN121" s="91">
        <v>4</v>
      </c>
      <c r="DO121" s="91">
        <v>3</v>
      </c>
      <c r="DP121" s="91">
        <v>3</v>
      </c>
      <c r="DQ121" s="91">
        <v>3</v>
      </c>
      <c r="DR121" s="91">
        <v>2</v>
      </c>
      <c r="DS121" s="91">
        <v>4</v>
      </c>
      <c r="DT121" s="91">
        <v>4</v>
      </c>
      <c r="DU121" s="91">
        <v>4</v>
      </c>
      <c r="DV121" s="91">
        <v>3</v>
      </c>
      <c r="DW121" s="91">
        <v>4</v>
      </c>
      <c r="DX121" s="91">
        <v>4</v>
      </c>
      <c r="DY121" s="91">
        <v>4</v>
      </c>
      <c r="DZ121" s="91">
        <v>5</v>
      </c>
      <c r="EA121" s="91">
        <v>3</v>
      </c>
      <c r="EB121" s="91">
        <v>4</v>
      </c>
      <c r="EC121" s="91">
        <v>3</v>
      </c>
      <c r="ED121" s="91">
        <v>4</v>
      </c>
      <c r="EE121" s="91">
        <v>4</v>
      </c>
      <c r="EF121" s="91">
        <v>4</v>
      </c>
      <c r="EG121" s="91">
        <v>2</v>
      </c>
      <c r="EH121" s="91">
        <v>3</v>
      </c>
      <c r="EI121" s="91">
        <v>3</v>
      </c>
      <c r="EJ121" s="91">
        <v>3</v>
      </c>
      <c r="EK121" s="91">
        <v>3</v>
      </c>
      <c r="EL121" s="91">
        <v>3</v>
      </c>
      <c r="EM121" s="91">
        <v>4</v>
      </c>
      <c r="EN121" s="91">
        <v>5</v>
      </c>
      <c r="EO121" s="91">
        <v>3</v>
      </c>
      <c r="EP121" s="91">
        <v>4</v>
      </c>
      <c r="EQ121" s="91">
        <v>4</v>
      </c>
      <c r="ER121" s="91">
        <v>4</v>
      </c>
      <c r="ES121" s="91">
        <v>3</v>
      </c>
      <c r="ET121" s="91">
        <v>4</v>
      </c>
      <c r="EU121" s="91">
        <v>4</v>
      </c>
      <c r="EV121" s="91">
        <v>4</v>
      </c>
      <c r="EW121" s="91">
        <v>4</v>
      </c>
      <c r="EX121" s="91">
        <v>3</v>
      </c>
      <c r="EY121" s="91">
        <v>4</v>
      </c>
      <c r="EZ121" s="91">
        <v>3</v>
      </c>
      <c r="FA121" s="91">
        <v>3</v>
      </c>
      <c r="FB121" s="91">
        <v>5</v>
      </c>
      <c r="FC121" s="91">
        <v>4</v>
      </c>
      <c r="FD121" s="91">
        <v>3</v>
      </c>
      <c r="FE121" s="91">
        <v>4</v>
      </c>
      <c r="FF121" s="91">
        <v>2</v>
      </c>
      <c r="FG121" s="91">
        <v>2</v>
      </c>
      <c r="FH121" s="91">
        <v>3</v>
      </c>
      <c r="FI121" s="91">
        <v>5</v>
      </c>
      <c r="FJ121" s="91">
        <v>3</v>
      </c>
      <c r="FK121" s="91">
        <v>3</v>
      </c>
      <c r="FL121" s="91">
        <v>3</v>
      </c>
      <c r="FM121" s="91">
        <v>6</v>
      </c>
      <c r="FN121" s="91">
        <v>4</v>
      </c>
      <c r="FO121" s="91">
        <v>3</v>
      </c>
      <c r="FP121" s="91">
        <v>3</v>
      </c>
      <c r="FQ121" s="91">
        <v>3</v>
      </c>
      <c r="FR121" s="91">
        <v>4</v>
      </c>
      <c r="FS121" s="91">
        <v>3</v>
      </c>
      <c r="FT121" s="91">
        <v>3</v>
      </c>
      <c r="FU121" s="91">
        <v>4</v>
      </c>
      <c r="FY121" s="2"/>
      <c r="FZ121" s="2"/>
      <c r="GA121" s="2"/>
      <c r="GB121" s="2"/>
      <c r="GC121" s="2"/>
      <c r="GD121" s="2"/>
    </row>
    <row r="122" spans="1:186" x14ac:dyDescent="0.25">
      <c r="A122" s="2" t="s">
        <v>955</v>
      </c>
      <c r="B122" s="2" t="s">
        <v>222</v>
      </c>
      <c r="C122" s="2" t="s">
        <v>955</v>
      </c>
      <c r="D122" s="2">
        <v>4</v>
      </c>
      <c r="E122" s="2">
        <v>0</v>
      </c>
      <c r="F122" s="2">
        <v>21</v>
      </c>
      <c r="G122" s="2">
        <v>6</v>
      </c>
      <c r="H122" s="2">
        <v>4</v>
      </c>
      <c r="I122" s="2">
        <v>27</v>
      </c>
      <c r="J122" s="2">
        <v>75</v>
      </c>
      <c r="K122" s="2">
        <v>76</v>
      </c>
      <c r="L122" s="2">
        <v>67</v>
      </c>
      <c r="M122" s="2">
        <v>0</v>
      </c>
      <c r="N122" s="2">
        <v>0</v>
      </c>
      <c r="O122" s="2">
        <v>75</v>
      </c>
      <c r="P122" s="2">
        <v>-4.761904761904745E-2</v>
      </c>
      <c r="Q122" s="2">
        <v>67</v>
      </c>
      <c r="R122" s="2">
        <v>0</v>
      </c>
      <c r="S122" s="2">
        <v>22</v>
      </c>
      <c r="U122" s="2">
        <v>1</v>
      </c>
      <c r="V122" s="2">
        <v>8</v>
      </c>
      <c r="W122" s="2">
        <v>3</v>
      </c>
      <c r="X122" s="2">
        <v>11</v>
      </c>
      <c r="Y122" s="2">
        <v>0</v>
      </c>
      <c r="Z122" s="2">
        <v>8</v>
      </c>
      <c r="AC122" s="2">
        <v>37</v>
      </c>
      <c r="AD122" s="2">
        <v>812.87300000000005</v>
      </c>
      <c r="AE122" s="2">
        <v>798.87800000000004</v>
      </c>
      <c r="AF122" s="2">
        <v>13.995000000000005</v>
      </c>
      <c r="AG122" s="2">
        <v>318.00121999999999</v>
      </c>
      <c r="AH122" s="78">
        <v>3</v>
      </c>
      <c r="AI122" s="78">
        <v>3</v>
      </c>
      <c r="AJ122" s="78">
        <v>3</v>
      </c>
      <c r="AK122" s="78">
        <v>3</v>
      </c>
      <c r="AL122" s="78">
        <v>3</v>
      </c>
      <c r="AM122" s="78">
        <v>3</v>
      </c>
      <c r="AN122" s="78">
        <v>3</v>
      </c>
      <c r="AO122" s="78">
        <v>2</v>
      </c>
      <c r="AP122" s="78">
        <v>2</v>
      </c>
      <c r="AQ122" s="78">
        <v>2</v>
      </c>
      <c r="AR122" s="78">
        <v>3</v>
      </c>
      <c r="AS122" s="78">
        <v>3</v>
      </c>
      <c r="AT122" s="78">
        <v>3</v>
      </c>
      <c r="AU122" s="78">
        <v>3</v>
      </c>
      <c r="AV122" s="78">
        <v>3</v>
      </c>
      <c r="AW122" s="78">
        <v>3</v>
      </c>
      <c r="AX122" s="78">
        <v>3</v>
      </c>
      <c r="AY122" s="78">
        <v>3</v>
      </c>
      <c r="AZ122" s="78">
        <v>3</v>
      </c>
      <c r="BA122" s="78">
        <v>3</v>
      </c>
      <c r="BB122" s="78">
        <v>3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0</v>
      </c>
      <c r="BL122" s="78">
        <v>0</v>
      </c>
      <c r="BM122" s="78">
        <v>0</v>
      </c>
      <c r="BN122" s="78">
        <v>0</v>
      </c>
      <c r="BO122" s="78">
        <v>0</v>
      </c>
      <c r="BP122" s="78">
        <v>0</v>
      </c>
      <c r="BQ122" s="78">
        <v>1</v>
      </c>
      <c r="BR122" s="78">
        <v>1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1</v>
      </c>
      <c r="BY122" s="78">
        <v>0</v>
      </c>
      <c r="BZ122" s="78">
        <v>0</v>
      </c>
      <c r="CA122" s="78">
        <v>0</v>
      </c>
      <c r="CB122" s="78">
        <v>0</v>
      </c>
      <c r="CC122" s="78">
        <v>1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10</v>
      </c>
      <c r="CK122" s="78">
        <v>11</v>
      </c>
      <c r="CL122" s="78">
        <v>11</v>
      </c>
      <c r="CM122" s="78">
        <v>10</v>
      </c>
      <c r="CN122" s="78">
        <v>9</v>
      </c>
      <c r="CO122" s="78">
        <v>14</v>
      </c>
      <c r="CP122" s="78">
        <v>11</v>
      </c>
      <c r="CQ122" s="78">
        <v>7</v>
      </c>
      <c r="CR122" s="78">
        <v>6</v>
      </c>
      <c r="CS122" s="78">
        <v>7</v>
      </c>
      <c r="CT122" s="78">
        <v>10</v>
      </c>
      <c r="CU122" s="78">
        <v>11</v>
      </c>
      <c r="CV122" s="78">
        <v>13</v>
      </c>
      <c r="CW122" s="78">
        <v>11</v>
      </c>
      <c r="CX122" s="78">
        <v>14</v>
      </c>
      <c r="CY122" s="78">
        <v>9</v>
      </c>
      <c r="CZ122" s="78">
        <v>14</v>
      </c>
      <c r="DA122" s="78">
        <v>11</v>
      </c>
      <c r="DB122" s="78">
        <v>10</v>
      </c>
      <c r="DC122" s="78">
        <v>9</v>
      </c>
      <c r="DD122" s="78">
        <v>10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14</v>
      </c>
      <c r="DL122" s="2" t="s">
        <v>1</v>
      </c>
      <c r="DM122" s="2">
        <v>32</v>
      </c>
      <c r="DN122" s="91">
        <v>3</v>
      </c>
      <c r="DO122" s="91">
        <v>5</v>
      </c>
      <c r="DP122" s="91">
        <v>3</v>
      </c>
      <c r="DQ122" s="91">
        <v>3</v>
      </c>
      <c r="DR122" s="91">
        <v>3</v>
      </c>
      <c r="DS122" s="91">
        <v>5</v>
      </c>
      <c r="DT122" s="91">
        <v>4</v>
      </c>
      <c r="DU122" s="91">
        <v>3</v>
      </c>
      <c r="DV122" s="91">
        <v>4</v>
      </c>
      <c r="DW122" s="91">
        <v>4</v>
      </c>
      <c r="DX122" s="91">
        <v>4</v>
      </c>
      <c r="DY122" s="91">
        <v>3</v>
      </c>
      <c r="DZ122" s="91">
        <v>4</v>
      </c>
      <c r="EA122" s="91">
        <v>4</v>
      </c>
      <c r="EB122" s="91">
        <v>3</v>
      </c>
      <c r="EC122" s="91">
        <v>4</v>
      </c>
      <c r="ED122" s="91">
        <v>5</v>
      </c>
      <c r="EE122" s="91">
        <v>3</v>
      </c>
      <c r="EF122" s="91">
        <v>3</v>
      </c>
      <c r="EG122" s="91">
        <v>3</v>
      </c>
      <c r="EH122" s="91">
        <v>2</v>
      </c>
      <c r="EI122" s="91">
        <v>4</v>
      </c>
      <c r="EJ122" s="91">
        <v>3</v>
      </c>
      <c r="EK122" s="91">
        <v>5</v>
      </c>
      <c r="EL122" s="91">
        <v>3</v>
      </c>
      <c r="EM122" s="91">
        <v>3</v>
      </c>
      <c r="EN122" s="91">
        <v>4</v>
      </c>
      <c r="EO122" s="91">
        <v>4</v>
      </c>
      <c r="EP122" s="91">
        <v>4</v>
      </c>
      <c r="EQ122" s="91">
        <v>2</v>
      </c>
      <c r="ER122" s="91">
        <v>3</v>
      </c>
      <c r="ES122" s="91">
        <v>3</v>
      </c>
      <c r="ET122" s="91">
        <v>4</v>
      </c>
      <c r="EU122" s="91">
        <v>5</v>
      </c>
      <c r="EV122" s="91">
        <v>3</v>
      </c>
      <c r="EW122" s="91">
        <v>5</v>
      </c>
      <c r="EX122" s="91">
        <v>2</v>
      </c>
      <c r="EY122" s="91">
        <v>5</v>
      </c>
      <c r="EZ122" s="91">
        <v>4</v>
      </c>
      <c r="FA122" s="91">
        <v>3</v>
      </c>
      <c r="FB122" s="91">
        <v>3</v>
      </c>
      <c r="FC122" s="91">
        <v>4</v>
      </c>
      <c r="FD122" s="91">
        <v>3</v>
      </c>
      <c r="FE122" s="91">
        <v>3</v>
      </c>
      <c r="FF122" s="91">
        <v>3</v>
      </c>
      <c r="FG122" s="91">
        <v>4</v>
      </c>
      <c r="FH122" s="91">
        <v>3</v>
      </c>
      <c r="FI122" s="91">
        <v>5</v>
      </c>
      <c r="FJ122" s="91">
        <v>3</v>
      </c>
      <c r="FK122" s="91">
        <v>3</v>
      </c>
      <c r="FL122" s="91">
        <v>4</v>
      </c>
      <c r="FM122" s="91">
        <v>4</v>
      </c>
      <c r="FN122" s="91">
        <v>4</v>
      </c>
      <c r="FO122" s="91">
        <v>6</v>
      </c>
      <c r="FP122" s="91">
        <v>3</v>
      </c>
      <c r="FQ122" s="91">
        <v>4</v>
      </c>
      <c r="FR122" s="91">
        <v>4</v>
      </c>
      <c r="FS122" s="91">
        <v>4</v>
      </c>
      <c r="FT122" s="91">
        <v>3</v>
      </c>
      <c r="FU122" s="91">
        <v>4</v>
      </c>
      <c r="FY122" s="2"/>
      <c r="FZ122" s="2"/>
      <c r="GA122" s="2"/>
      <c r="GB122" s="2"/>
      <c r="GC122" s="2"/>
      <c r="GD122" s="2"/>
    </row>
    <row r="123" spans="1:186" x14ac:dyDescent="0.25">
      <c r="A123" s="2" t="s">
        <v>956</v>
      </c>
      <c r="B123" s="2" t="s">
        <v>226</v>
      </c>
      <c r="C123" s="2" t="s">
        <v>955</v>
      </c>
      <c r="D123" s="2">
        <v>3</v>
      </c>
      <c r="E123" s="2">
        <v>0</v>
      </c>
      <c r="F123" s="2">
        <v>14</v>
      </c>
      <c r="G123" s="2">
        <v>8</v>
      </c>
      <c r="H123" s="2">
        <v>3</v>
      </c>
      <c r="I123" s="2">
        <v>22</v>
      </c>
      <c r="J123" s="2">
        <v>70</v>
      </c>
      <c r="K123" s="2">
        <v>80</v>
      </c>
      <c r="L123" s="2">
        <v>68</v>
      </c>
      <c r="M123" s="2">
        <v>0</v>
      </c>
      <c r="N123" s="2">
        <v>0</v>
      </c>
      <c r="O123" s="2">
        <v>70</v>
      </c>
      <c r="P123" s="2">
        <v>-0.47619047619047583</v>
      </c>
      <c r="Q123" s="2">
        <v>70</v>
      </c>
      <c r="R123" s="2">
        <v>0.11111111111111116</v>
      </c>
      <c r="S123" s="2">
        <v>24</v>
      </c>
      <c r="U123" s="2">
        <v>1</v>
      </c>
      <c r="V123" s="2">
        <v>4</v>
      </c>
      <c r="W123" s="2">
        <v>1</v>
      </c>
      <c r="X123" s="2">
        <v>9</v>
      </c>
      <c r="Y123" s="2">
        <v>1</v>
      </c>
      <c r="Z123" s="2">
        <v>9</v>
      </c>
      <c r="AC123" s="2">
        <v>38</v>
      </c>
      <c r="AD123" s="2">
        <v>812.87300000000005</v>
      </c>
      <c r="AE123" s="2">
        <v>792.38199999999995</v>
      </c>
      <c r="AF123" s="2">
        <v>20.491000000000099</v>
      </c>
      <c r="AG123" s="2">
        <v>318.00123000000002</v>
      </c>
      <c r="AH123" s="78">
        <v>3</v>
      </c>
      <c r="AI123" s="78">
        <v>3</v>
      </c>
      <c r="AJ123" s="78">
        <v>3</v>
      </c>
      <c r="AK123" s="78">
        <v>3</v>
      </c>
      <c r="AL123" s="78">
        <v>3</v>
      </c>
      <c r="AM123" s="78">
        <v>3</v>
      </c>
      <c r="AN123" s="78">
        <v>3</v>
      </c>
      <c r="AO123" s="78">
        <v>2</v>
      </c>
      <c r="AP123" s="78">
        <v>2</v>
      </c>
      <c r="AQ123" s="78">
        <v>2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3</v>
      </c>
      <c r="AZ123" s="78">
        <v>3</v>
      </c>
      <c r="BA123" s="78">
        <v>3</v>
      </c>
      <c r="BB123" s="78">
        <v>3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1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2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11</v>
      </c>
      <c r="CK123" s="78">
        <v>9</v>
      </c>
      <c r="CL123" s="78">
        <v>9</v>
      </c>
      <c r="CM123" s="78">
        <v>10</v>
      </c>
      <c r="CN123" s="78">
        <v>9</v>
      </c>
      <c r="CO123" s="78">
        <v>11</v>
      </c>
      <c r="CP123" s="78">
        <v>9</v>
      </c>
      <c r="CQ123" s="78">
        <v>7</v>
      </c>
      <c r="CR123" s="78">
        <v>8</v>
      </c>
      <c r="CS123" s="78">
        <v>8</v>
      </c>
      <c r="CT123" s="78">
        <v>11</v>
      </c>
      <c r="CU123" s="78">
        <v>12</v>
      </c>
      <c r="CV123" s="78">
        <v>12</v>
      </c>
      <c r="CW123" s="78">
        <v>12</v>
      </c>
      <c r="CX123" s="78">
        <v>12</v>
      </c>
      <c r="CY123" s="78">
        <v>11</v>
      </c>
      <c r="CZ123" s="78">
        <v>13</v>
      </c>
      <c r="DA123" s="78">
        <v>11</v>
      </c>
      <c r="DB123" s="78">
        <v>11</v>
      </c>
      <c r="DC123" s="78">
        <v>12</v>
      </c>
      <c r="DD123" s="78">
        <v>10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514</v>
      </c>
      <c r="DL123" s="2" t="s">
        <v>1</v>
      </c>
      <c r="DM123" s="2">
        <v>32</v>
      </c>
      <c r="DN123" s="91">
        <v>3</v>
      </c>
      <c r="DO123" s="91">
        <v>3</v>
      </c>
      <c r="DP123" s="91">
        <v>3</v>
      </c>
      <c r="DQ123" s="91">
        <v>3</v>
      </c>
      <c r="DR123" s="91">
        <v>3</v>
      </c>
      <c r="DS123" s="91">
        <v>3</v>
      </c>
      <c r="DT123" s="91">
        <v>3</v>
      </c>
      <c r="DU123" s="91">
        <v>4</v>
      </c>
      <c r="DV123" s="91">
        <v>5</v>
      </c>
      <c r="DW123" s="91">
        <v>4</v>
      </c>
      <c r="DX123" s="91">
        <v>3</v>
      </c>
      <c r="DY123" s="91">
        <v>4</v>
      </c>
      <c r="DZ123" s="91">
        <v>4</v>
      </c>
      <c r="EA123" s="91">
        <v>3</v>
      </c>
      <c r="EB123" s="91">
        <v>4</v>
      </c>
      <c r="EC123" s="91">
        <v>3</v>
      </c>
      <c r="ED123" s="91">
        <v>4</v>
      </c>
      <c r="EE123" s="91">
        <v>3</v>
      </c>
      <c r="EF123" s="91">
        <v>3</v>
      </c>
      <c r="EG123" s="91">
        <v>3</v>
      </c>
      <c r="EH123" s="91">
        <v>2</v>
      </c>
      <c r="EI123" s="91">
        <v>4</v>
      </c>
      <c r="EJ123" s="91">
        <v>3</v>
      </c>
      <c r="EK123" s="91">
        <v>3</v>
      </c>
      <c r="EL123" s="91">
        <v>3</v>
      </c>
      <c r="EM123" s="91">
        <v>3</v>
      </c>
      <c r="EN123" s="91">
        <v>4</v>
      </c>
      <c r="EO123" s="91">
        <v>3</v>
      </c>
      <c r="EP123" s="91">
        <v>3</v>
      </c>
      <c r="EQ123" s="91">
        <v>3</v>
      </c>
      <c r="ER123" s="91">
        <v>4</v>
      </c>
      <c r="ES123" s="91">
        <v>4</v>
      </c>
      <c r="ET123" s="91">
        <v>5</v>
      </c>
      <c r="EU123" s="91">
        <v>4</v>
      </c>
      <c r="EV123" s="91">
        <v>3</v>
      </c>
      <c r="EW123" s="91">
        <v>6</v>
      </c>
      <c r="EX123" s="91">
        <v>5</v>
      </c>
      <c r="EY123" s="91">
        <v>4</v>
      </c>
      <c r="EZ123" s="91">
        <v>5</v>
      </c>
      <c r="FA123" s="91">
        <v>4</v>
      </c>
      <c r="FB123" s="91">
        <v>5</v>
      </c>
      <c r="FC123" s="91">
        <v>2</v>
      </c>
      <c r="FD123" s="91">
        <v>4</v>
      </c>
      <c r="FE123" s="91">
        <v>3</v>
      </c>
      <c r="FF123" s="91">
        <v>3</v>
      </c>
      <c r="FG123" s="91">
        <v>4</v>
      </c>
      <c r="FH123" s="91">
        <v>3</v>
      </c>
      <c r="FI123" s="91">
        <v>4</v>
      </c>
      <c r="FJ123" s="91">
        <v>3</v>
      </c>
      <c r="FK123" s="91">
        <v>4</v>
      </c>
      <c r="FL123" s="91">
        <v>3</v>
      </c>
      <c r="FM123" s="91">
        <v>4</v>
      </c>
      <c r="FN123" s="91">
        <v>6</v>
      </c>
      <c r="FO123" s="91">
        <v>2</v>
      </c>
      <c r="FP123" s="91">
        <v>3</v>
      </c>
      <c r="FQ123" s="91">
        <v>5</v>
      </c>
      <c r="FR123" s="91">
        <v>3</v>
      </c>
      <c r="FS123" s="91">
        <v>4</v>
      </c>
      <c r="FT123" s="91">
        <v>4</v>
      </c>
      <c r="FU123" s="91">
        <v>6</v>
      </c>
      <c r="FY123" s="2"/>
      <c r="FZ123" s="2"/>
      <c r="GA123" s="2"/>
      <c r="GB123" s="2"/>
      <c r="GC123" s="2"/>
      <c r="GD123" s="2"/>
    </row>
    <row r="124" spans="1:186" x14ac:dyDescent="0.25">
      <c r="A124" s="2" t="s">
        <v>957</v>
      </c>
      <c r="B124" s="2" t="s">
        <v>606</v>
      </c>
      <c r="C124" s="2" t="s">
        <v>957</v>
      </c>
      <c r="D124" s="2">
        <v>3</v>
      </c>
      <c r="E124" s="2">
        <v>0</v>
      </c>
      <c r="F124" s="2">
        <v>24</v>
      </c>
      <c r="G124" s="2">
        <v>5</v>
      </c>
      <c r="H124" s="2">
        <v>3</v>
      </c>
      <c r="I124" s="2">
        <v>29</v>
      </c>
      <c r="J124" s="2">
        <v>77</v>
      </c>
      <c r="K124" s="2">
        <v>81</v>
      </c>
      <c r="L124" s="2">
        <v>61</v>
      </c>
      <c r="M124" s="2">
        <v>0</v>
      </c>
      <c r="N124" s="2">
        <v>0</v>
      </c>
      <c r="O124" s="2">
        <v>77</v>
      </c>
      <c r="P124" s="2">
        <v>-0.19047619047619069</v>
      </c>
      <c r="Q124" s="2">
        <v>68</v>
      </c>
      <c r="R124" s="2">
        <v>0.38888888888888884</v>
      </c>
      <c r="S124" s="2">
        <v>21</v>
      </c>
      <c r="U124" s="2">
        <v>0</v>
      </c>
      <c r="V124" s="2">
        <v>10</v>
      </c>
      <c r="W124" s="2">
        <v>0</v>
      </c>
      <c r="X124" s="2">
        <v>11</v>
      </c>
      <c r="Y124" s="2">
        <v>3</v>
      </c>
      <c r="Z124" s="2">
        <v>8</v>
      </c>
      <c r="AC124" s="2">
        <v>39</v>
      </c>
      <c r="AD124" s="2">
        <v>807.33600000000001</v>
      </c>
      <c r="AE124" s="2">
        <v>924.87300000000005</v>
      </c>
      <c r="AF124" s="2">
        <v>-117.53700000000003</v>
      </c>
      <c r="AG124" s="2">
        <v>319.00124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3</v>
      </c>
      <c r="AM124" s="78">
        <v>3</v>
      </c>
      <c r="AN124" s="78">
        <v>3</v>
      </c>
      <c r="AO124" s="78">
        <v>2</v>
      </c>
      <c r="AP124" s="78">
        <v>2</v>
      </c>
      <c r="AQ124" s="78">
        <v>2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3</v>
      </c>
      <c r="BA124" s="78">
        <v>3</v>
      </c>
      <c r="BB124" s="78">
        <v>3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1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1</v>
      </c>
      <c r="BY124" s="78">
        <v>0</v>
      </c>
      <c r="BZ124" s="78">
        <v>0</v>
      </c>
      <c r="CA124" s="78">
        <v>0</v>
      </c>
      <c r="CB124" s="78">
        <v>0</v>
      </c>
      <c r="CC124" s="78">
        <v>1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10</v>
      </c>
      <c r="CK124" s="78">
        <v>10</v>
      </c>
      <c r="CL124" s="78">
        <v>9</v>
      </c>
      <c r="CM124" s="78">
        <v>10</v>
      </c>
      <c r="CN124" s="78">
        <v>9</v>
      </c>
      <c r="CO124" s="78">
        <v>11</v>
      </c>
      <c r="CP124" s="78">
        <v>12</v>
      </c>
      <c r="CQ124" s="78">
        <v>7</v>
      </c>
      <c r="CR124" s="78">
        <v>8</v>
      </c>
      <c r="CS124" s="78">
        <v>8</v>
      </c>
      <c r="CT124" s="78">
        <v>12</v>
      </c>
      <c r="CU124" s="78">
        <v>12</v>
      </c>
      <c r="CV124" s="78">
        <v>14</v>
      </c>
      <c r="CW124" s="78">
        <v>9</v>
      </c>
      <c r="CX124" s="78">
        <v>11</v>
      </c>
      <c r="CY124" s="78">
        <v>11</v>
      </c>
      <c r="CZ124" s="78">
        <v>13</v>
      </c>
      <c r="DA124" s="78">
        <v>12</v>
      </c>
      <c r="DB124" s="78">
        <v>11</v>
      </c>
      <c r="DC124" s="78">
        <v>11</v>
      </c>
      <c r="DD124" s="78">
        <v>9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10</v>
      </c>
      <c r="DL124" s="2" t="s">
        <v>1</v>
      </c>
      <c r="DM124" s="2">
        <v>34</v>
      </c>
      <c r="DN124" s="91">
        <v>3</v>
      </c>
      <c r="DO124" s="91">
        <v>3</v>
      </c>
      <c r="DP124" s="91">
        <v>3</v>
      </c>
      <c r="DQ124" s="91">
        <v>3</v>
      </c>
      <c r="DR124" s="91">
        <v>4</v>
      </c>
      <c r="DS124" s="91">
        <v>5</v>
      </c>
      <c r="DT124" s="91">
        <v>4</v>
      </c>
      <c r="DU124" s="91">
        <v>3</v>
      </c>
      <c r="DV124" s="91">
        <v>3</v>
      </c>
      <c r="DW124" s="91">
        <v>4</v>
      </c>
      <c r="DX124" s="91">
        <v>4</v>
      </c>
      <c r="DY124" s="91">
        <v>4</v>
      </c>
      <c r="DZ124" s="91">
        <v>5</v>
      </c>
      <c r="EA124" s="91">
        <v>3</v>
      </c>
      <c r="EB124" s="91">
        <v>3</v>
      </c>
      <c r="EC124" s="91">
        <v>4</v>
      </c>
      <c r="ED124" s="91">
        <v>5</v>
      </c>
      <c r="EE124" s="91">
        <v>4</v>
      </c>
      <c r="EF124" s="91">
        <v>3</v>
      </c>
      <c r="EG124" s="91">
        <v>4</v>
      </c>
      <c r="EH124" s="91">
        <v>3</v>
      </c>
      <c r="EI124" s="91">
        <v>4</v>
      </c>
      <c r="EJ124" s="91">
        <v>3</v>
      </c>
      <c r="EK124" s="91">
        <v>3</v>
      </c>
      <c r="EL124" s="91">
        <v>3</v>
      </c>
      <c r="EM124" s="91">
        <v>3</v>
      </c>
      <c r="EN124" s="91">
        <v>3</v>
      </c>
      <c r="EO124" s="91">
        <v>4</v>
      </c>
      <c r="EP124" s="91">
        <v>4</v>
      </c>
      <c r="EQ124" s="91">
        <v>5</v>
      </c>
      <c r="ER124" s="91">
        <v>4</v>
      </c>
      <c r="ES124" s="91">
        <v>4</v>
      </c>
      <c r="ET124" s="91">
        <v>5</v>
      </c>
      <c r="EU124" s="91">
        <v>4</v>
      </c>
      <c r="EV124" s="91">
        <v>3</v>
      </c>
      <c r="EW124" s="91">
        <v>4</v>
      </c>
      <c r="EX124" s="91">
        <v>5</v>
      </c>
      <c r="EY124" s="91">
        <v>4</v>
      </c>
      <c r="EZ124" s="91">
        <v>4</v>
      </c>
      <c r="FA124" s="91">
        <v>5</v>
      </c>
      <c r="FB124" s="91">
        <v>3</v>
      </c>
      <c r="FC124" s="91">
        <v>4</v>
      </c>
      <c r="FD124" s="91">
        <v>3</v>
      </c>
      <c r="FE124" s="91">
        <v>4</v>
      </c>
      <c r="FF124" s="91">
        <v>3</v>
      </c>
      <c r="FG124" s="91">
        <v>4</v>
      </c>
      <c r="FH124" s="91">
        <v>2</v>
      </c>
      <c r="FI124" s="91">
        <v>3</v>
      </c>
      <c r="FJ124" s="91">
        <v>4</v>
      </c>
      <c r="FK124" s="91">
        <v>4</v>
      </c>
      <c r="FL124" s="91">
        <v>3</v>
      </c>
      <c r="FM124" s="91">
        <v>5</v>
      </c>
      <c r="FN124" s="91">
        <v>3</v>
      </c>
      <c r="FO124" s="91">
        <v>4</v>
      </c>
      <c r="FP124" s="91">
        <v>2</v>
      </c>
      <c r="FQ124" s="91">
        <v>4</v>
      </c>
      <c r="FR124" s="91">
        <v>4</v>
      </c>
      <c r="FS124" s="91">
        <v>3</v>
      </c>
      <c r="FT124" s="91">
        <v>4</v>
      </c>
      <c r="FU124" s="91">
        <v>2</v>
      </c>
      <c r="FY124" s="2"/>
      <c r="FZ124" s="2"/>
      <c r="GA124" s="2"/>
      <c r="GB124" s="2"/>
      <c r="GC124" s="2"/>
      <c r="GD124" s="2"/>
    </row>
    <row r="125" spans="1:186" x14ac:dyDescent="0.25">
      <c r="A125" s="2" t="s">
        <v>958</v>
      </c>
      <c r="B125" s="2" t="s">
        <v>437</v>
      </c>
      <c r="C125" s="2" t="s">
        <v>957</v>
      </c>
      <c r="D125" s="2">
        <v>1</v>
      </c>
      <c r="E125" s="2">
        <v>0</v>
      </c>
      <c r="F125" s="2">
        <v>21</v>
      </c>
      <c r="G125" s="2">
        <v>5</v>
      </c>
      <c r="H125" s="2">
        <v>1</v>
      </c>
      <c r="I125" s="2">
        <v>26</v>
      </c>
      <c r="J125" s="2">
        <v>79</v>
      </c>
      <c r="K125" s="2">
        <v>76</v>
      </c>
      <c r="L125" s="2">
        <v>64</v>
      </c>
      <c r="M125" s="2">
        <v>0</v>
      </c>
      <c r="N125" s="2">
        <v>0</v>
      </c>
      <c r="O125" s="2">
        <v>79</v>
      </c>
      <c r="P125" s="2">
        <v>0.14285714285714279</v>
      </c>
      <c r="Q125" s="2">
        <v>66</v>
      </c>
      <c r="R125" s="2">
        <v>0.11111111111111116</v>
      </c>
      <c r="S125" s="2">
        <v>23</v>
      </c>
      <c r="U125" s="2">
        <v>0</v>
      </c>
      <c r="V125" s="2">
        <v>10</v>
      </c>
      <c r="W125" s="2">
        <v>1</v>
      </c>
      <c r="X125" s="2">
        <v>9</v>
      </c>
      <c r="Y125" s="2">
        <v>0</v>
      </c>
      <c r="Z125" s="2">
        <v>7</v>
      </c>
      <c r="AC125" s="2">
        <v>40</v>
      </c>
      <c r="AD125" s="2">
        <v>807.33600000000001</v>
      </c>
      <c r="AE125" s="2">
        <v>0</v>
      </c>
      <c r="AG125" s="2">
        <v>319.00125000000003</v>
      </c>
      <c r="AH125" s="78">
        <v>3</v>
      </c>
      <c r="AI125" s="78">
        <v>3</v>
      </c>
      <c r="AJ125" s="78">
        <v>3</v>
      </c>
      <c r="AK125" s="78">
        <v>3</v>
      </c>
      <c r="AL125" s="78">
        <v>3</v>
      </c>
      <c r="AM125" s="78">
        <v>3</v>
      </c>
      <c r="AN125" s="78">
        <v>3</v>
      </c>
      <c r="AO125" s="78">
        <v>2</v>
      </c>
      <c r="AP125" s="78">
        <v>2</v>
      </c>
      <c r="AQ125" s="78">
        <v>2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3</v>
      </c>
      <c r="AX125" s="78">
        <v>3</v>
      </c>
      <c r="AY125" s="78">
        <v>3</v>
      </c>
      <c r="AZ125" s="78">
        <v>3</v>
      </c>
      <c r="BA125" s="78">
        <v>3</v>
      </c>
      <c r="BB125" s="78">
        <v>3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1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9</v>
      </c>
      <c r="CK125" s="78">
        <v>11</v>
      </c>
      <c r="CL125" s="78">
        <v>10</v>
      </c>
      <c r="CM125" s="78">
        <v>9</v>
      </c>
      <c r="CN125" s="78">
        <v>8</v>
      </c>
      <c r="CO125" s="78">
        <v>10</v>
      </c>
      <c r="CP125" s="78">
        <v>10</v>
      </c>
      <c r="CQ125" s="78">
        <v>7</v>
      </c>
      <c r="CR125" s="78">
        <v>6</v>
      </c>
      <c r="CS125" s="78">
        <v>11</v>
      </c>
      <c r="CT125" s="78">
        <v>11</v>
      </c>
      <c r="CU125" s="78">
        <v>10</v>
      </c>
      <c r="CV125" s="78">
        <v>17</v>
      </c>
      <c r="CW125" s="78">
        <v>12</v>
      </c>
      <c r="CX125" s="78">
        <v>12</v>
      </c>
      <c r="CY125" s="78">
        <v>10</v>
      </c>
      <c r="CZ125" s="78">
        <v>13</v>
      </c>
      <c r="DA125" s="78">
        <v>11</v>
      </c>
      <c r="DB125" s="78">
        <v>10</v>
      </c>
      <c r="DC125" s="78">
        <v>10</v>
      </c>
      <c r="DD125" s="78">
        <v>12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663</v>
      </c>
      <c r="DL125" s="2" t="s">
        <v>1</v>
      </c>
      <c r="DM125" s="2">
        <v>34</v>
      </c>
      <c r="DN125" s="91">
        <v>3</v>
      </c>
      <c r="DO125" s="91">
        <v>4</v>
      </c>
      <c r="DP125" s="91">
        <v>3</v>
      </c>
      <c r="DQ125" s="91">
        <v>3</v>
      </c>
      <c r="DR125" s="91">
        <v>3</v>
      </c>
      <c r="DS125" s="91">
        <v>4</v>
      </c>
      <c r="DT125" s="91">
        <v>4</v>
      </c>
      <c r="DU125" s="91">
        <v>4</v>
      </c>
      <c r="DV125" s="91">
        <v>3</v>
      </c>
      <c r="DW125" s="91">
        <v>7</v>
      </c>
      <c r="DX125" s="91">
        <v>3</v>
      </c>
      <c r="DY125" s="91">
        <v>3</v>
      </c>
      <c r="DZ125" s="91">
        <v>6</v>
      </c>
      <c r="EA125" s="91">
        <v>4</v>
      </c>
      <c r="EB125" s="91">
        <v>3</v>
      </c>
      <c r="EC125" s="91">
        <v>3</v>
      </c>
      <c r="ED125" s="91">
        <v>5</v>
      </c>
      <c r="EE125" s="91">
        <v>4</v>
      </c>
      <c r="EF125" s="91">
        <v>3</v>
      </c>
      <c r="EG125" s="91">
        <v>3</v>
      </c>
      <c r="EH125" s="91">
        <v>4</v>
      </c>
      <c r="EI125" s="91">
        <v>3</v>
      </c>
      <c r="EJ125" s="91">
        <v>3</v>
      </c>
      <c r="EK125" s="91">
        <v>3</v>
      </c>
      <c r="EL125" s="91">
        <v>3</v>
      </c>
      <c r="EM125" s="91">
        <v>2</v>
      </c>
      <c r="EN125" s="91">
        <v>3</v>
      </c>
      <c r="EO125" s="91">
        <v>3</v>
      </c>
      <c r="EP125" s="91">
        <v>3</v>
      </c>
      <c r="EQ125" s="91">
        <v>3</v>
      </c>
      <c r="ER125" s="91">
        <v>4</v>
      </c>
      <c r="ES125" s="91">
        <v>4</v>
      </c>
      <c r="ET125" s="91">
        <v>4</v>
      </c>
      <c r="EU125" s="91">
        <v>5</v>
      </c>
      <c r="EV125" s="91">
        <v>5</v>
      </c>
      <c r="EW125" s="91">
        <v>5</v>
      </c>
      <c r="EX125" s="91">
        <v>4</v>
      </c>
      <c r="EY125" s="91">
        <v>4</v>
      </c>
      <c r="EZ125" s="91">
        <v>4</v>
      </c>
      <c r="FA125" s="91">
        <v>3</v>
      </c>
      <c r="FB125" s="91">
        <v>4</v>
      </c>
      <c r="FC125" s="91">
        <v>4</v>
      </c>
      <c r="FD125" s="91">
        <v>3</v>
      </c>
      <c r="FE125" s="91">
        <v>4</v>
      </c>
      <c r="FF125" s="91">
        <v>4</v>
      </c>
      <c r="FG125" s="91">
        <v>3</v>
      </c>
      <c r="FH125" s="91">
        <v>3</v>
      </c>
      <c r="FI125" s="91">
        <v>3</v>
      </c>
      <c r="FJ125" s="91">
        <v>3</v>
      </c>
      <c r="FK125" s="91">
        <v>4</v>
      </c>
      <c r="FL125" s="91">
        <v>3</v>
      </c>
      <c r="FM125" s="91">
        <v>6</v>
      </c>
      <c r="FN125" s="91">
        <v>3</v>
      </c>
      <c r="FO125" s="91">
        <v>4</v>
      </c>
      <c r="FP125" s="91">
        <v>3</v>
      </c>
      <c r="FQ125" s="91">
        <v>4</v>
      </c>
      <c r="FR125" s="91">
        <v>3</v>
      </c>
      <c r="FS125" s="91">
        <v>4</v>
      </c>
      <c r="FT125" s="91">
        <v>3</v>
      </c>
      <c r="FU125" s="91">
        <v>4</v>
      </c>
      <c r="FY125" s="2"/>
      <c r="FZ125" s="2"/>
      <c r="GA125" s="2"/>
      <c r="GB125" s="2"/>
      <c r="GC125" s="2"/>
      <c r="GD125" s="2"/>
    </row>
    <row r="126" spans="1:186" x14ac:dyDescent="0.25">
      <c r="A126" s="2" t="s">
        <v>959</v>
      </c>
      <c r="B126" s="2" t="s">
        <v>666</v>
      </c>
      <c r="C126" s="2" t="s">
        <v>957</v>
      </c>
      <c r="D126" s="2">
        <v>3</v>
      </c>
      <c r="E126" s="2">
        <v>0</v>
      </c>
      <c r="F126" s="2">
        <v>17</v>
      </c>
      <c r="G126" s="2">
        <v>8</v>
      </c>
      <c r="H126" s="2">
        <v>3</v>
      </c>
      <c r="I126" s="2">
        <v>25</v>
      </c>
      <c r="J126" s="2">
        <v>74</v>
      </c>
      <c r="K126" s="2">
        <v>74</v>
      </c>
      <c r="L126" s="2">
        <v>71</v>
      </c>
      <c r="M126" s="2">
        <v>0</v>
      </c>
      <c r="N126" s="2">
        <v>0</v>
      </c>
      <c r="O126" s="2">
        <v>74</v>
      </c>
      <c r="P126" s="2">
        <v>0</v>
      </c>
      <c r="Q126" s="2">
        <v>64</v>
      </c>
      <c r="R126" s="2">
        <v>-0.38888888888888928</v>
      </c>
      <c r="S126" s="2">
        <v>23</v>
      </c>
      <c r="U126" s="2">
        <v>1</v>
      </c>
      <c r="V126" s="2">
        <v>6</v>
      </c>
      <c r="W126" s="2">
        <v>1</v>
      </c>
      <c r="X126" s="2">
        <v>8</v>
      </c>
      <c r="Y126" s="2">
        <v>1</v>
      </c>
      <c r="Z126" s="2">
        <v>11</v>
      </c>
      <c r="AC126" s="2">
        <v>41</v>
      </c>
      <c r="AD126" s="2">
        <v>807.33600000000001</v>
      </c>
      <c r="AE126" s="2">
        <v>886.202</v>
      </c>
      <c r="AF126" s="2">
        <v>-78.865999999999985</v>
      </c>
      <c r="AG126" s="2">
        <v>319.00126</v>
      </c>
      <c r="AH126" s="78">
        <v>3</v>
      </c>
      <c r="AI126" s="78">
        <v>3</v>
      </c>
      <c r="AJ126" s="78">
        <v>3</v>
      </c>
      <c r="AK126" s="78">
        <v>3</v>
      </c>
      <c r="AL126" s="78">
        <v>3</v>
      </c>
      <c r="AM126" s="78">
        <v>3</v>
      </c>
      <c r="AN126" s="78">
        <v>3</v>
      </c>
      <c r="AO126" s="78">
        <v>2</v>
      </c>
      <c r="AP126" s="78">
        <v>2</v>
      </c>
      <c r="AQ126" s="78">
        <v>2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3</v>
      </c>
      <c r="AZ126" s="78">
        <v>3</v>
      </c>
      <c r="BA126" s="78">
        <v>3</v>
      </c>
      <c r="BB126" s="78">
        <v>3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8">
        <v>1</v>
      </c>
      <c r="BN126" s="78">
        <v>0</v>
      </c>
      <c r="BO126" s="78">
        <v>0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2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10</v>
      </c>
      <c r="CK126" s="78">
        <v>11</v>
      </c>
      <c r="CL126" s="78">
        <v>11</v>
      </c>
      <c r="CM126" s="78">
        <v>9</v>
      </c>
      <c r="CN126" s="78">
        <v>8</v>
      </c>
      <c r="CO126" s="78">
        <v>10</v>
      </c>
      <c r="CP126" s="78">
        <v>11</v>
      </c>
      <c r="CQ126" s="78">
        <v>6</v>
      </c>
      <c r="CR126" s="78">
        <v>7</v>
      </c>
      <c r="CS126" s="78">
        <v>8</v>
      </c>
      <c r="CT126" s="78">
        <v>10</v>
      </c>
      <c r="CU126" s="78">
        <v>12</v>
      </c>
      <c r="CV126" s="78">
        <v>16</v>
      </c>
      <c r="CW126" s="78">
        <v>15</v>
      </c>
      <c r="CX126" s="78">
        <v>11</v>
      </c>
      <c r="CY126" s="78">
        <v>11</v>
      </c>
      <c r="CZ126" s="78">
        <v>12</v>
      </c>
      <c r="DA126" s="78">
        <v>13</v>
      </c>
      <c r="DB126" s="78">
        <v>11</v>
      </c>
      <c r="DC126" s="78">
        <v>9</v>
      </c>
      <c r="DD126" s="78">
        <v>8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25</v>
      </c>
      <c r="DL126" s="2" t="s">
        <v>1</v>
      </c>
      <c r="DM126" s="2">
        <v>34</v>
      </c>
      <c r="DN126" s="91">
        <v>3</v>
      </c>
      <c r="DO126" s="91">
        <v>3</v>
      </c>
      <c r="DP126" s="91">
        <v>5</v>
      </c>
      <c r="DQ126" s="91">
        <v>3</v>
      </c>
      <c r="DR126" s="91">
        <v>3</v>
      </c>
      <c r="DS126" s="91">
        <v>3</v>
      </c>
      <c r="DT126" s="91">
        <v>3</v>
      </c>
      <c r="DU126" s="91">
        <v>3</v>
      </c>
      <c r="DV126" s="91">
        <v>4</v>
      </c>
      <c r="DW126" s="91">
        <v>4</v>
      </c>
      <c r="DX126" s="91">
        <v>3</v>
      </c>
      <c r="DY126" s="91">
        <v>4</v>
      </c>
      <c r="DZ126" s="91">
        <v>6</v>
      </c>
      <c r="EA126" s="91">
        <v>5</v>
      </c>
      <c r="EB126" s="91">
        <v>3</v>
      </c>
      <c r="EC126" s="91">
        <v>3</v>
      </c>
      <c r="ED126" s="91">
        <v>4</v>
      </c>
      <c r="EE126" s="91">
        <v>4</v>
      </c>
      <c r="EF126" s="91">
        <v>3</v>
      </c>
      <c r="EG126" s="91">
        <v>3</v>
      </c>
      <c r="EH126" s="91">
        <v>2</v>
      </c>
      <c r="EI126" s="91">
        <v>3</v>
      </c>
      <c r="EJ126" s="91">
        <v>5</v>
      </c>
      <c r="EK126" s="91">
        <v>3</v>
      </c>
      <c r="EL126" s="91">
        <v>3</v>
      </c>
      <c r="EM126" s="91">
        <v>3</v>
      </c>
      <c r="EN126" s="91">
        <v>4</v>
      </c>
      <c r="EO126" s="91">
        <v>4</v>
      </c>
      <c r="EP126" s="91">
        <v>3</v>
      </c>
      <c r="EQ126" s="91">
        <v>3</v>
      </c>
      <c r="ER126" s="91">
        <v>4</v>
      </c>
      <c r="ES126" s="91">
        <v>3</v>
      </c>
      <c r="ET126" s="91">
        <v>4</v>
      </c>
      <c r="EU126" s="91">
        <v>5</v>
      </c>
      <c r="EV126" s="91">
        <v>4</v>
      </c>
      <c r="EW126" s="91">
        <v>4</v>
      </c>
      <c r="EX126" s="91">
        <v>3</v>
      </c>
      <c r="EY126" s="91">
        <v>4</v>
      </c>
      <c r="EZ126" s="91">
        <v>4</v>
      </c>
      <c r="FA126" s="91">
        <v>3</v>
      </c>
      <c r="FB126" s="91">
        <v>3</v>
      </c>
      <c r="FC126" s="91">
        <v>2</v>
      </c>
      <c r="FD126" s="91">
        <v>4</v>
      </c>
      <c r="FE126" s="91">
        <v>3</v>
      </c>
      <c r="FF126" s="91">
        <v>3</v>
      </c>
      <c r="FG126" s="91">
        <v>3</v>
      </c>
      <c r="FH126" s="91">
        <v>2</v>
      </c>
      <c r="FI126" s="91">
        <v>3</v>
      </c>
      <c r="FJ126" s="91">
        <v>4</v>
      </c>
      <c r="FK126" s="91">
        <v>4</v>
      </c>
      <c r="FL126" s="91">
        <v>4</v>
      </c>
      <c r="FM126" s="91">
        <v>5</v>
      </c>
      <c r="FN126" s="91">
        <v>6</v>
      </c>
      <c r="FO126" s="91">
        <v>4</v>
      </c>
      <c r="FP126" s="91">
        <v>5</v>
      </c>
      <c r="FQ126" s="91">
        <v>4</v>
      </c>
      <c r="FR126" s="91">
        <v>5</v>
      </c>
      <c r="FS126" s="91">
        <v>5</v>
      </c>
      <c r="FT126" s="91">
        <v>3</v>
      </c>
      <c r="FU126" s="91">
        <v>4</v>
      </c>
      <c r="FY126" s="2"/>
      <c r="FZ126" s="2"/>
      <c r="GA126" s="2"/>
      <c r="GB126" s="2"/>
      <c r="GC126" s="2"/>
      <c r="GD126" s="2"/>
    </row>
    <row r="127" spans="1:186" x14ac:dyDescent="0.25">
      <c r="A127" s="2" t="s">
        <v>960</v>
      </c>
      <c r="B127" s="2" t="s">
        <v>203</v>
      </c>
      <c r="C127" s="2" t="s">
        <v>960</v>
      </c>
      <c r="D127" s="2">
        <v>2</v>
      </c>
      <c r="E127" s="2">
        <v>0</v>
      </c>
      <c r="F127" s="2">
        <v>27</v>
      </c>
      <c r="G127" s="2">
        <v>5</v>
      </c>
      <c r="H127" s="2">
        <v>2</v>
      </c>
      <c r="I127" s="2">
        <v>32</v>
      </c>
      <c r="J127" s="2">
        <v>82</v>
      </c>
      <c r="K127" s="2">
        <v>78</v>
      </c>
      <c r="L127" s="2">
        <v>63</v>
      </c>
      <c r="M127" s="2">
        <v>0</v>
      </c>
      <c r="N127" s="2">
        <v>0</v>
      </c>
      <c r="O127" s="2">
        <v>82</v>
      </c>
      <c r="P127" s="2">
        <v>0.19047619047619024</v>
      </c>
      <c r="Q127" s="2">
        <v>67</v>
      </c>
      <c r="R127" s="2">
        <v>0.22222222222222232</v>
      </c>
      <c r="S127" s="2">
        <v>20</v>
      </c>
      <c r="U127" s="2">
        <v>0</v>
      </c>
      <c r="V127" s="2">
        <v>13</v>
      </c>
      <c r="W127" s="2">
        <v>1</v>
      </c>
      <c r="X127" s="2">
        <v>11</v>
      </c>
      <c r="Y127" s="2">
        <v>1</v>
      </c>
      <c r="Z127" s="2">
        <v>8</v>
      </c>
      <c r="AC127" s="2">
        <v>42</v>
      </c>
      <c r="AD127" s="2">
        <v>785.18600000000004</v>
      </c>
      <c r="AE127" s="2">
        <v>814.34900000000005</v>
      </c>
      <c r="AF127" s="2">
        <v>-29.163000000000011</v>
      </c>
      <c r="AG127" s="2">
        <v>323.00126999999998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3</v>
      </c>
      <c r="AM127" s="78">
        <v>3</v>
      </c>
      <c r="AN127" s="78">
        <v>3</v>
      </c>
      <c r="AO127" s="78">
        <v>2</v>
      </c>
      <c r="AP127" s="78">
        <v>2</v>
      </c>
      <c r="AQ127" s="78">
        <v>2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3</v>
      </c>
      <c r="BA127" s="78">
        <v>3</v>
      </c>
      <c r="BB127" s="78">
        <v>3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  <c r="CC127" s="78">
        <v>2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9</v>
      </c>
      <c r="CK127" s="78">
        <v>9</v>
      </c>
      <c r="CL127" s="78">
        <v>9</v>
      </c>
      <c r="CM127" s="78">
        <v>11</v>
      </c>
      <c r="CN127" s="78">
        <v>9</v>
      </c>
      <c r="CO127" s="78">
        <v>12</v>
      </c>
      <c r="CP127" s="78">
        <v>10</v>
      </c>
      <c r="CQ127" s="78">
        <v>8</v>
      </c>
      <c r="CR127" s="78">
        <v>7</v>
      </c>
      <c r="CS127" s="78">
        <v>9</v>
      </c>
      <c r="CT127" s="78">
        <v>10</v>
      </c>
      <c r="CU127" s="78">
        <v>14</v>
      </c>
      <c r="CV127" s="78">
        <v>14</v>
      </c>
      <c r="CW127" s="78">
        <v>14</v>
      </c>
      <c r="CX127" s="78">
        <v>11</v>
      </c>
      <c r="CY127" s="78">
        <v>11</v>
      </c>
      <c r="CZ127" s="78">
        <v>15</v>
      </c>
      <c r="DA127" s="78">
        <v>11</v>
      </c>
      <c r="DB127" s="78">
        <v>11</v>
      </c>
      <c r="DC127" s="78">
        <v>10</v>
      </c>
      <c r="DD127" s="78">
        <v>9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664</v>
      </c>
      <c r="DL127" s="2" t="s">
        <v>1</v>
      </c>
      <c r="DM127" s="2">
        <v>37</v>
      </c>
      <c r="DN127" s="91">
        <v>3</v>
      </c>
      <c r="DO127" s="91">
        <v>3</v>
      </c>
      <c r="DP127" s="91">
        <v>3</v>
      </c>
      <c r="DQ127" s="91">
        <v>4</v>
      </c>
      <c r="DR127" s="91">
        <v>3</v>
      </c>
      <c r="DS127" s="91">
        <v>4</v>
      </c>
      <c r="DT127" s="91">
        <v>4</v>
      </c>
      <c r="DU127" s="91">
        <v>4</v>
      </c>
      <c r="DV127" s="91">
        <v>4</v>
      </c>
      <c r="DW127" s="91">
        <v>5</v>
      </c>
      <c r="DX127" s="91">
        <v>3</v>
      </c>
      <c r="DY127" s="91">
        <v>5</v>
      </c>
      <c r="DZ127" s="91">
        <v>4</v>
      </c>
      <c r="EA127" s="91">
        <v>5</v>
      </c>
      <c r="EB127" s="91">
        <v>4</v>
      </c>
      <c r="EC127" s="91">
        <v>4</v>
      </c>
      <c r="ED127" s="91">
        <v>5</v>
      </c>
      <c r="EE127" s="91">
        <v>3</v>
      </c>
      <c r="EF127" s="91">
        <v>4</v>
      </c>
      <c r="EG127" s="91">
        <v>3</v>
      </c>
      <c r="EH127" s="91">
        <v>5</v>
      </c>
      <c r="EI127" s="91">
        <v>3</v>
      </c>
      <c r="EJ127" s="91">
        <v>3</v>
      </c>
      <c r="EK127" s="91">
        <v>3</v>
      </c>
      <c r="EL127" s="91">
        <v>4</v>
      </c>
      <c r="EM127" s="91">
        <v>3</v>
      </c>
      <c r="EN127" s="91">
        <v>4</v>
      </c>
      <c r="EO127" s="91">
        <v>3</v>
      </c>
      <c r="EP127" s="91">
        <v>4</v>
      </c>
      <c r="EQ127" s="91">
        <v>3</v>
      </c>
      <c r="ER127" s="91">
        <v>4</v>
      </c>
      <c r="ES127" s="91">
        <v>4</v>
      </c>
      <c r="ET127" s="91">
        <v>5</v>
      </c>
      <c r="EU127" s="91">
        <v>5</v>
      </c>
      <c r="EV127" s="91">
        <v>5</v>
      </c>
      <c r="EW127" s="91">
        <v>3</v>
      </c>
      <c r="EX127" s="91">
        <v>3</v>
      </c>
      <c r="EY127" s="91">
        <v>5</v>
      </c>
      <c r="EZ127" s="91">
        <v>4</v>
      </c>
      <c r="FA127" s="91">
        <v>4</v>
      </c>
      <c r="FB127" s="91">
        <v>4</v>
      </c>
      <c r="FC127" s="91">
        <v>2</v>
      </c>
      <c r="FD127" s="91">
        <v>3</v>
      </c>
      <c r="FE127" s="91">
        <v>3</v>
      </c>
      <c r="FF127" s="91">
        <v>3</v>
      </c>
      <c r="FG127" s="91">
        <v>3</v>
      </c>
      <c r="FH127" s="91">
        <v>3</v>
      </c>
      <c r="FI127" s="91">
        <v>4</v>
      </c>
      <c r="FJ127" s="91">
        <v>3</v>
      </c>
      <c r="FK127" s="91">
        <v>3</v>
      </c>
      <c r="FL127" s="91">
        <v>4</v>
      </c>
      <c r="FM127" s="91">
        <v>5</v>
      </c>
      <c r="FN127" s="91">
        <v>4</v>
      </c>
      <c r="FO127" s="91">
        <v>4</v>
      </c>
      <c r="FP127" s="91">
        <v>4</v>
      </c>
      <c r="FQ127" s="91">
        <v>5</v>
      </c>
      <c r="FR127" s="91">
        <v>4</v>
      </c>
      <c r="FS127" s="91">
        <v>3</v>
      </c>
      <c r="FT127" s="91">
        <v>3</v>
      </c>
      <c r="FU127" s="91">
        <v>2</v>
      </c>
      <c r="FY127" s="2"/>
      <c r="FZ127" s="2"/>
      <c r="GA127" s="2"/>
      <c r="GB127" s="2"/>
      <c r="GC127" s="2"/>
      <c r="GD127" s="2"/>
    </row>
    <row r="128" spans="1:186" x14ac:dyDescent="0.25">
      <c r="A128" s="2" t="s">
        <v>961</v>
      </c>
      <c r="B128" s="2" t="s">
        <v>616</v>
      </c>
      <c r="C128" s="2" t="s">
        <v>961</v>
      </c>
      <c r="D128" s="2">
        <v>5</v>
      </c>
      <c r="E128" s="2">
        <v>0</v>
      </c>
      <c r="F128" s="2">
        <v>22</v>
      </c>
      <c r="G128" s="2">
        <v>8</v>
      </c>
      <c r="H128" s="2">
        <v>5</v>
      </c>
      <c r="I128" s="2">
        <v>30</v>
      </c>
      <c r="J128" s="2">
        <v>83</v>
      </c>
      <c r="K128" s="2">
        <v>77</v>
      </c>
      <c r="L128" s="2">
        <v>64</v>
      </c>
      <c r="M128" s="2">
        <v>0</v>
      </c>
      <c r="N128" s="2">
        <v>0</v>
      </c>
      <c r="O128" s="2">
        <v>83</v>
      </c>
      <c r="P128" s="2">
        <v>0.28571428571428603</v>
      </c>
      <c r="Q128" s="2">
        <v>65</v>
      </c>
      <c r="R128" s="2">
        <v>5.5555555555555802E-2</v>
      </c>
      <c r="S128" s="2">
        <v>24</v>
      </c>
      <c r="U128" s="2">
        <v>1</v>
      </c>
      <c r="V128" s="2">
        <v>13</v>
      </c>
      <c r="W128" s="2">
        <v>3</v>
      </c>
      <c r="X128" s="2">
        <v>10</v>
      </c>
      <c r="Y128" s="2">
        <v>1</v>
      </c>
      <c r="Z128" s="2">
        <v>7</v>
      </c>
      <c r="AC128" s="2">
        <v>43</v>
      </c>
      <c r="AD128" s="2">
        <v>779.649</v>
      </c>
      <c r="AE128" s="2">
        <v>0</v>
      </c>
      <c r="AG128" s="2">
        <v>324.00128000000001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3</v>
      </c>
      <c r="AM128" s="78">
        <v>3</v>
      </c>
      <c r="AN128" s="78">
        <v>3</v>
      </c>
      <c r="AO128" s="78">
        <v>2</v>
      </c>
      <c r="AP128" s="78">
        <v>2</v>
      </c>
      <c r="AQ128" s="78">
        <v>2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3</v>
      </c>
      <c r="BA128" s="78">
        <v>3</v>
      </c>
      <c r="BB128" s="78">
        <v>3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1</v>
      </c>
      <c r="BM128" s="78">
        <v>2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1</v>
      </c>
      <c r="BY128" s="78">
        <v>0</v>
      </c>
      <c r="BZ128" s="78">
        <v>0</v>
      </c>
      <c r="CA128" s="78">
        <v>0</v>
      </c>
      <c r="CB128" s="78">
        <v>0</v>
      </c>
      <c r="CC128" s="78">
        <v>1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10</v>
      </c>
      <c r="CK128" s="78">
        <v>14</v>
      </c>
      <c r="CL128" s="78">
        <v>9</v>
      </c>
      <c r="CM128" s="78">
        <v>8</v>
      </c>
      <c r="CN128" s="78">
        <v>7</v>
      </c>
      <c r="CO128" s="78">
        <v>13</v>
      </c>
      <c r="CP128" s="78">
        <v>10</v>
      </c>
      <c r="CQ128" s="78">
        <v>6</v>
      </c>
      <c r="CR128" s="78">
        <v>6</v>
      </c>
      <c r="CS128" s="78">
        <v>11</v>
      </c>
      <c r="CT128" s="78">
        <v>11</v>
      </c>
      <c r="CU128" s="78">
        <v>12</v>
      </c>
      <c r="CV128" s="78">
        <v>14</v>
      </c>
      <c r="CW128" s="78">
        <v>13</v>
      </c>
      <c r="CX128" s="78">
        <v>11</v>
      </c>
      <c r="CY128" s="78">
        <v>8</v>
      </c>
      <c r="CZ128" s="78">
        <v>13</v>
      </c>
      <c r="DA128" s="78">
        <v>13</v>
      </c>
      <c r="DB128" s="78">
        <v>12</v>
      </c>
      <c r="DC128" s="78">
        <v>10</v>
      </c>
      <c r="DD128" s="78">
        <v>13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665</v>
      </c>
      <c r="DL128" s="2" t="s">
        <v>1</v>
      </c>
      <c r="DM128" s="2">
        <v>38</v>
      </c>
      <c r="DN128" s="91">
        <v>3</v>
      </c>
      <c r="DO128" s="91">
        <v>4</v>
      </c>
      <c r="DP128" s="91">
        <v>3</v>
      </c>
      <c r="DQ128" s="91">
        <v>2</v>
      </c>
      <c r="DR128" s="91">
        <v>3</v>
      </c>
      <c r="DS128" s="91">
        <v>5</v>
      </c>
      <c r="DT128" s="91">
        <v>4</v>
      </c>
      <c r="DU128" s="91">
        <v>3</v>
      </c>
      <c r="DV128" s="91">
        <v>3</v>
      </c>
      <c r="DW128" s="91">
        <v>5</v>
      </c>
      <c r="DX128" s="91">
        <v>3</v>
      </c>
      <c r="DY128" s="91">
        <v>4</v>
      </c>
      <c r="DZ128" s="91">
        <v>5</v>
      </c>
      <c r="EA128" s="91">
        <v>5</v>
      </c>
      <c r="EB128" s="91">
        <v>4</v>
      </c>
      <c r="EC128" s="91">
        <v>3</v>
      </c>
      <c r="ED128" s="91">
        <v>5</v>
      </c>
      <c r="EE128" s="91">
        <v>4</v>
      </c>
      <c r="EF128" s="91">
        <v>4</v>
      </c>
      <c r="EG128" s="91">
        <v>4</v>
      </c>
      <c r="EH128" s="91">
        <v>7</v>
      </c>
      <c r="EI128" s="91">
        <v>3</v>
      </c>
      <c r="EJ128" s="91">
        <v>4</v>
      </c>
      <c r="EK128" s="91">
        <v>3</v>
      </c>
      <c r="EL128" s="91">
        <v>3</v>
      </c>
      <c r="EM128" s="91">
        <v>2</v>
      </c>
      <c r="EN128" s="91">
        <v>4</v>
      </c>
      <c r="EO128" s="91">
        <v>3</v>
      </c>
      <c r="EP128" s="91">
        <v>3</v>
      </c>
      <c r="EQ128" s="91">
        <v>3</v>
      </c>
      <c r="ER128" s="91">
        <v>6</v>
      </c>
      <c r="ES128" s="91">
        <v>5</v>
      </c>
      <c r="ET128" s="91">
        <v>5</v>
      </c>
      <c r="EU128" s="91">
        <v>5</v>
      </c>
      <c r="EV128" s="91">
        <v>4</v>
      </c>
      <c r="EW128" s="91">
        <v>4</v>
      </c>
      <c r="EX128" s="91">
        <v>2</v>
      </c>
      <c r="EY128" s="91">
        <v>4</v>
      </c>
      <c r="EZ128" s="91">
        <v>5</v>
      </c>
      <c r="FA128" s="91">
        <v>4</v>
      </c>
      <c r="FB128" s="91">
        <v>3</v>
      </c>
      <c r="FC128" s="91">
        <v>2</v>
      </c>
      <c r="FD128" s="91">
        <v>4</v>
      </c>
      <c r="FE128" s="91">
        <v>6</v>
      </c>
      <c r="FF128" s="91">
        <v>3</v>
      </c>
      <c r="FG128" s="91">
        <v>3</v>
      </c>
      <c r="FH128" s="91">
        <v>2</v>
      </c>
      <c r="FI128" s="91">
        <v>4</v>
      </c>
      <c r="FJ128" s="91">
        <v>3</v>
      </c>
      <c r="FK128" s="91">
        <v>3</v>
      </c>
      <c r="FL128" s="91">
        <v>3</v>
      </c>
      <c r="FM128" s="91">
        <v>4</v>
      </c>
      <c r="FN128" s="91">
        <v>4</v>
      </c>
      <c r="FO128" s="91">
        <v>3</v>
      </c>
      <c r="FP128" s="91">
        <v>3</v>
      </c>
      <c r="FQ128" s="91">
        <v>4</v>
      </c>
      <c r="FR128" s="91">
        <v>4</v>
      </c>
      <c r="FS128" s="91">
        <v>4</v>
      </c>
      <c r="FT128" s="91">
        <v>3</v>
      </c>
      <c r="FU128" s="91">
        <v>4</v>
      </c>
      <c r="FY128" s="2"/>
      <c r="FZ128" s="2"/>
      <c r="GA128" s="2"/>
      <c r="GB128" s="2"/>
      <c r="GC128" s="2"/>
      <c r="GD128" s="2"/>
    </row>
    <row r="129" spans="1:186" x14ac:dyDescent="0.25">
      <c r="A129" s="2" t="s">
        <v>962</v>
      </c>
      <c r="B129" s="2" t="s">
        <v>19</v>
      </c>
      <c r="C129" s="2" t="s">
        <v>962</v>
      </c>
      <c r="D129" s="2">
        <v>4</v>
      </c>
      <c r="E129" s="2">
        <v>0</v>
      </c>
      <c r="F129" s="2">
        <v>27</v>
      </c>
      <c r="G129" s="2">
        <v>7</v>
      </c>
      <c r="H129" s="2">
        <v>4</v>
      </c>
      <c r="I129" s="2">
        <v>34</v>
      </c>
      <c r="J129" s="2">
        <v>77</v>
      </c>
      <c r="K129" s="2">
        <v>81</v>
      </c>
      <c r="L129" s="2">
        <v>68</v>
      </c>
      <c r="M129" s="2">
        <v>0</v>
      </c>
      <c r="N129" s="2">
        <v>0</v>
      </c>
      <c r="O129" s="2">
        <v>77</v>
      </c>
      <c r="P129" s="2">
        <v>-0.19047619047619069</v>
      </c>
      <c r="Q129" s="2">
        <v>69</v>
      </c>
      <c r="R129" s="2">
        <v>5.5555555555555802E-2</v>
      </c>
      <c r="S129" s="2">
        <v>21</v>
      </c>
      <c r="U129" s="2">
        <v>0</v>
      </c>
      <c r="V129" s="2">
        <v>11</v>
      </c>
      <c r="W129" s="2">
        <v>2</v>
      </c>
      <c r="X129" s="2">
        <v>13</v>
      </c>
      <c r="Y129" s="2">
        <v>2</v>
      </c>
      <c r="Z129" s="2">
        <v>10</v>
      </c>
      <c r="AC129" s="2">
        <v>44</v>
      </c>
      <c r="AD129" s="2">
        <v>768.57500000000005</v>
      </c>
      <c r="AE129" s="2">
        <v>820.86500000000001</v>
      </c>
      <c r="AF129" s="2">
        <v>-52.289999999999964</v>
      </c>
      <c r="AG129" s="2">
        <v>326.00128999999998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3</v>
      </c>
      <c r="AM129" s="78">
        <v>3</v>
      </c>
      <c r="AN129" s="78">
        <v>3</v>
      </c>
      <c r="AO129" s="78">
        <v>2</v>
      </c>
      <c r="AP129" s="78">
        <v>2</v>
      </c>
      <c r="AQ129" s="78">
        <v>2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3</v>
      </c>
      <c r="BA129" s="78">
        <v>3</v>
      </c>
      <c r="BB129" s="78">
        <v>3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1</v>
      </c>
      <c r="BJ129" s="78">
        <v>0</v>
      </c>
      <c r="BK129" s="78">
        <v>0</v>
      </c>
      <c r="BL129" s="78">
        <v>0</v>
      </c>
      <c r="BM129" s="78">
        <v>1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1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1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9</v>
      </c>
      <c r="CK129" s="78">
        <v>11</v>
      </c>
      <c r="CL129" s="78">
        <v>11</v>
      </c>
      <c r="CM129" s="78">
        <v>10</v>
      </c>
      <c r="CN129" s="78">
        <v>8</v>
      </c>
      <c r="CO129" s="78">
        <v>12</v>
      </c>
      <c r="CP129" s="78">
        <v>11</v>
      </c>
      <c r="CQ129" s="78">
        <v>7</v>
      </c>
      <c r="CR129" s="78">
        <v>8</v>
      </c>
      <c r="CS129" s="78">
        <v>8</v>
      </c>
      <c r="CT129" s="78">
        <v>10</v>
      </c>
      <c r="CU129" s="78">
        <v>13</v>
      </c>
      <c r="CV129" s="78">
        <v>14</v>
      </c>
      <c r="CW129" s="78">
        <v>11</v>
      </c>
      <c r="CX129" s="78">
        <v>13</v>
      </c>
      <c r="CY129" s="78">
        <v>15</v>
      </c>
      <c r="CZ129" s="78">
        <v>13</v>
      </c>
      <c r="DA129" s="78">
        <v>11</v>
      </c>
      <c r="DB129" s="78">
        <v>11</v>
      </c>
      <c r="DC129" s="78">
        <v>10</v>
      </c>
      <c r="DD129" s="78">
        <v>10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507</v>
      </c>
      <c r="DL129" s="2" t="s">
        <v>1</v>
      </c>
      <c r="DM129" s="2">
        <v>39</v>
      </c>
      <c r="DN129" s="91">
        <v>4</v>
      </c>
      <c r="DO129" s="91">
        <v>3</v>
      </c>
      <c r="DP129" s="91">
        <v>3</v>
      </c>
      <c r="DQ129" s="91">
        <v>4</v>
      </c>
      <c r="DR129" s="91">
        <v>3</v>
      </c>
      <c r="DS129" s="91">
        <v>3</v>
      </c>
      <c r="DT129" s="91">
        <v>3</v>
      </c>
      <c r="DU129" s="91">
        <v>3</v>
      </c>
      <c r="DV129" s="91">
        <v>4</v>
      </c>
      <c r="DW129" s="91">
        <v>4</v>
      </c>
      <c r="DX129" s="91">
        <v>4</v>
      </c>
      <c r="DY129" s="91">
        <v>4</v>
      </c>
      <c r="DZ129" s="91">
        <v>4</v>
      </c>
      <c r="EA129" s="91">
        <v>4</v>
      </c>
      <c r="EB129" s="91">
        <v>4</v>
      </c>
      <c r="EC129" s="91">
        <v>4</v>
      </c>
      <c r="ED129" s="91">
        <v>4</v>
      </c>
      <c r="EE129" s="91">
        <v>3</v>
      </c>
      <c r="EF129" s="91">
        <v>4</v>
      </c>
      <c r="EG129" s="91">
        <v>4</v>
      </c>
      <c r="EH129" s="91">
        <v>4</v>
      </c>
      <c r="EI129" s="91">
        <v>2</v>
      </c>
      <c r="EJ129" s="91">
        <v>4</v>
      </c>
      <c r="EK129" s="91">
        <v>3</v>
      </c>
      <c r="EL129" s="91">
        <v>3</v>
      </c>
      <c r="EM129" s="91">
        <v>2</v>
      </c>
      <c r="EN129" s="91">
        <v>4</v>
      </c>
      <c r="EO129" s="91">
        <v>4</v>
      </c>
      <c r="EP129" s="91">
        <v>4</v>
      </c>
      <c r="EQ129" s="91">
        <v>4</v>
      </c>
      <c r="ER129" s="91">
        <v>4</v>
      </c>
      <c r="ES129" s="91">
        <v>3</v>
      </c>
      <c r="ET129" s="91">
        <v>5</v>
      </c>
      <c r="EU129" s="91">
        <v>5</v>
      </c>
      <c r="EV129" s="91">
        <v>5</v>
      </c>
      <c r="EW129" s="91">
        <v>5</v>
      </c>
      <c r="EX129" s="91">
        <v>5</v>
      </c>
      <c r="EY129" s="91">
        <v>5</v>
      </c>
      <c r="EZ129" s="91">
        <v>4</v>
      </c>
      <c r="FA129" s="91">
        <v>3</v>
      </c>
      <c r="FB129" s="91">
        <v>3</v>
      </c>
      <c r="FC129" s="91">
        <v>4</v>
      </c>
      <c r="FD129" s="91">
        <v>3</v>
      </c>
      <c r="FE129" s="91">
        <v>4</v>
      </c>
      <c r="FF129" s="91">
        <v>5</v>
      </c>
      <c r="FG129" s="91">
        <v>3</v>
      </c>
      <c r="FH129" s="91">
        <v>3</v>
      </c>
      <c r="FI129" s="91">
        <v>5</v>
      </c>
      <c r="FJ129" s="91">
        <v>4</v>
      </c>
      <c r="FK129" s="91">
        <v>3</v>
      </c>
      <c r="FL129" s="91">
        <v>4</v>
      </c>
      <c r="FM129" s="91">
        <v>5</v>
      </c>
      <c r="FN129" s="91">
        <v>2</v>
      </c>
      <c r="FO129" s="91">
        <v>4</v>
      </c>
      <c r="FP129" s="91">
        <v>6</v>
      </c>
      <c r="FQ129" s="91">
        <v>4</v>
      </c>
      <c r="FR129" s="91">
        <v>4</v>
      </c>
      <c r="FS129" s="91">
        <v>4</v>
      </c>
      <c r="FT129" s="91">
        <v>3</v>
      </c>
      <c r="FU129" s="91">
        <v>2</v>
      </c>
      <c r="FY129" s="2"/>
      <c r="FZ129" s="2"/>
      <c r="GA129" s="2"/>
      <c r="GB129" s="2"/>
      <c r="GC129" s="2"/>
      <c r="GD129" s="2"/>
    </row>
    <row r="130" spans="1:186" x14ac:dyDescent="0.25">
      <c r="A130" s="2" t="s">
        <v>963</v>
      </c>
      <c r="B130" s="2" t="s">
        <v>10</v>
      </c>
      <c r="C130" s="2" t="s">
        <v>963</v>
      </c>
      <c r="D130" s="2">
        <v>2</v>
      </c>
      <c r="E130" s="2">
        <v>0</v>
      </c>
      <c r="F130" s="2">
        <v>27</v>
      </c>
      <c r="G130" s="2">
        <v>7</v>
      </c>
      <c r="H130" s="2">
        <v>2</v>
      </c>
      <c r="I130" s="2">
        <v>34</v>
      </c>
      <c r="J130" s="2">
        <v>79</v>
      </c>
      <c r="K130" s="2">
        <v>78</v>
      </c>
      <c r="L130" s="2">
        <v>70</v>
      </c>
      <c r="M130" s="2">
        <v>0</v>
      </c>
      <c r="N130" s="2">
        <v>0</v>
      </c>
      <c r="O130" s="2">
        <v>79</v>
      </c>
      <c r="P130" s="2">
        <v>4.761904761904745E-2</v>
      </c>
      <c r="Q130" s="2">
        <v>67</v>
      </c>
      <c r="R130" s="2">
        <v>-0.16666666666666652</v>
      </c>
      <c r="S130" s="2">
        <v>23</v>
      </c>
      <c r="U130" s="2">
        <v>0</v>
      </c>
      <c r="V130" s="2">
        <v>13</v>
      </c>
      <c r="W130" s="2">
        <v>1</v>
      </c>
      <c r="X130" s="2">
        <v>10</v>
      </c>
      <c r="Y130" s="2">
        <v>1</v>
      </c>
      <c r="Z130" s="2">
        <v>11</v>
      </c>
      <c r="AC130" s="2">
        <v>45</v>
      </c>
      <c r="AD130" s="2">
        <v>763.03700000000003</v>
      </c>
      <c r="AE130" s="2">
        <v>799.71799999999996</v>
      </c>
      <c r="AF130" s="2">
        <v>-36.680999999999926</v>
      </c>
      <c r="AG130" s="2">
        <v>327.00130000000001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3</v>
      </c>
      <c r="AM130" s="78">
        <v>3</v>
      </c>
      <c r="AN130" s="78">
        <v>3</v>
      </c>
      <c r="AO130" s="78">
        <v>2</v>
      </c>
      <c r="AP130" s="78">
        <v>2</v>
      </c>
      <c r="AQ130" s="78">
        <v>2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3</v>
      </c>
      <c r="BA130" s="78">
        <v>3</v>
      </c>
      <c r="BB130" s="78">
        <v>3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1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1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10</v>
      </c>
      <c r="CK130" s="78">
        <v>9</v>
      </c>
      <c r="CL130" s="78">
        <v>10</v>
      </c>
      <c r="CM130" s="78">
        <v>11</v>
      </c>
      <c r="CN130" s="78">
        <v>10</v>
      </c>
      <c r="CO130" s="78">
        <v>12</v>
      </c>
      <c r="CP130" s="78">
        <v>11</v>
      </c>
      <c r="CQ130" s="78">
        <v>7</v>
      </c>
      <c r="CR130" s="78">
        <v>7</v>
      </c>
      <c r="CS130" s="78">
        <v>10</v>
      </c>
      <c r="CT130" s="78">
        <v>11</v>
      </c>
      <c r="CU130" s="78">
        <v>10</v>
      </c>
      <c r="CV130" s="78">
        <v>15</v>
      </c>
      <c r="CW130" s="78">
        <v>12</v>
      </c>
      <c r="CX130" s="78">
        <v>10</v>
      </c>
      <c r="CY130" s="78">
        <v>12</v>
      </c>
      <c r="CZ130" s="78">
        <v>13</v>
      </c>
      <c r="DA130" s="78">
        <v>14</v>
      </c>
      <c r="DB130" s="78">
        <v>12</v>
      </c>
      <c r="DC130" s="78">
        <v>11</v>
      </c>
      <c r="DD130" s="78">
        <v>10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216</v>
      </c>
      <c r="DL130" s="2" t="s">
        <v>1</v>
      </c>
      <c r="DM130" s="2">
        <v>40</v>
      </c>
      <c r="DN130" s="91">
        <v>3</v>
      </c>
      <c r="DO130" s="91">
        <v>3</v>
      </c>
      <c r="DP130" s="91">
        <v>4</v>
      </c>
      <c r="DQ130" s="91">
        <v>4</v>
      </c>
      <c r="DR130" s="91">
        <v>3</v>
      </c>
      <c r="DS130" s="91">
        <v>4</v>
      </c>
      <c r="DT130" s="91">
        <v>4</v>
      </c>
      <c r="DU130" s="91">
        <v>4</v>
      </c>
      <c r="DV130" s="91">
        <v>4</v>
      </c>
      <c r="DW130" s="91">
        <v>5</v>
      </c>
      <c r="DX130" s="91">
        <v>3</v>
      </c>
      <c r="DY130" s="91">
        <v>4</v>
      </c>
      <c r="DZ130" s="91">
        <v>5</v>
      </c>
      <c r="EA130" s="91">
        <v>4</v>
      </c>
      <c r="EB130" s="91">
        <v>4</v>
      </c>
      <c r="EC130" s="91">
        <v>3</v>
      </c>
      <c r="ED130" s="91">
        <v>4</v>
      </c>
      <c r="EE130" s="91">
        <v>4</v>
      </c>
      <c r="EF130" s="91">
        <v>3</v>
      </c>
      <c r="EG130" s="91">
        <v>3</v>
      </c>
      <c r="EH130" s="91">
        <v>4</v>
      </c>
      <c r="EI130" s="91">
        <v>3</v>
      </c>
      <c r="EJ130" s="91">
        <v>3</v>
      </c>
      <c r="EK130" s="91">
        <v>3</v>
      </c>
      <c r="EL130" s="91">
        <v>3</v>
      </c>
      <c r="EM130" s="91">
        <v>4</v>
      </c>
      <c r="EN130" s="91">
        <v>5</v>
      </c>
      <c r="EO130" s="91">
        <v>4</v>
      </c>
      <c r="EP130" s="91">
        <v>3</v>
      </c>
      <c r="EQ130" s="91">
        <v>3</v>
      </c>
      <c r="ER130" s="91">
        <v>5</v>
      </c>
      <c r="ES130" s="91">
        <v>4</v>
      </c>
      <c r="ET130" s="91">
        <v>3</v>
      </c>
      <c r="EU130" s="91">
        <v>5</v>
      </c>
      <c r="EV130" s="91">
        <v>3</v>
      </c>
      <c r="EW130" s="91">
        <v>4</v>
      </c>
      <c r="EX130" s="91">
        <v>5</v>
      </c>
      <c r="EY130" s="91">
        <v>4</v>
      </c>
      <c r="EZ130" s="91">
        <v>5</v>
      </c>
      <c r="FA130" s="91">
        <v>4</v>
      </c>
      <c r="FB130" s="91">
        <v>3</v>
      </c>
      <c r="FC130" s="91">
        <v>2</v>
      </c>
      <c r="FD130" s="91">
        <v>4</v>
      </c>
      <c r="FE130" s="91">
        <v>3</v>
      </c>
      <c r="FF130" s="91">
        <v>3</v>
      </c>
      <c r="FG130" s="91">
        <v>4</v>
      </c>
      <c r="FH130" s="91">
        <v>3</v>
      </c>
      <c r="FI130" s="91">
        <v>3</v>
      </c>
      <c r="FJ130" s="91">
        <v>3</v>
      </c>
      <c r="FK130" s="91">
        <v>4</v>
      </c>
      <c r="FL130" s="91">
        <v>3</v>
      </c>
      <c r="FM130" s="91">
        <v>5</v>
      </c>
      <c r="FN130" s="91">
        <v>5</v>
      </c>
      <c r="FO130" s="91">
        <v>2</v>
      </c>
      <c r="FP130" s="91">
        <v>4</v>
      </c>
      <c r="FQ130" s="91">
        <v>5</v>
      </c>
      <c r="FR130" s="91">
        <v>5</v>
      </c>
      <c r="FS130" s="91">
        <v>5</v>
      </c>
      <c r="FT130" s="91">
        <v>5</v>
      </c>
      <c r="FU130" s="91">
        <v>4</v>
      </c>
      <c r="FY130" s="2"/>
      <c r="FZ130" s="2"/>
      <c r="GA130" s="2"/>
      <c r="GB130" s="2"/>
      <c r="GC130" s="2"/>
      <c r="GD130" s="2"/>
    </row>
    <row r="131" spans="1:186" x14ac:dyDescent="0.25">
      <c r="A131" s="2" t="s">
        <v>964</v>
      </c>
      <c r="B131" s="2" t="s">
        <v>22</v>
      </c>
      <c r="C131" s="2" t="s">
        <v>964</v>
      </c>
      <c r="D131" s="2">
        <v>1</v>
      </c>
      <c r="E131" s="2">
        <v>0</v>
      </c>
      <c r="F131" s="2">
        <v>22</v>
      </c>
      <c r="G131" s="2">
        <v>10</v>
      </c>
      <c r="H131" s="2">
        <v>1</v>
      </c>
      <c r="I131" s="2">
        <v>32</v>
      </c>
      <c r="J131" s="2">
        <v>77</v>
      </c>
      <c r="K131" s="2">
        <v>86</v>
      </c>
      <c r="L131" s="2">
        <v>68</v>
      </c>
      <c r="M131" s="2">
        <v>0</v>
      </c>
      <c r="N131" s="2">
        <v>0</v>
      </c>
      <c r="O131" s="2">
        <v>77</v>
      </c>
      <c r="P131" s="2">
        <v>-0.42857142857142838</v>
      </c>
      <c r="Q131" s="2">
        <v>73</v>
      </c>
      <c r="R131" s="2">
        <v>0.27777777777777768</v>
      </c>
      <c r="S131" s="2">
        <v>23</v>
      </c>
      <c r="U131" s="2">
        <v>1</v>
      </c>
      <c r="V131" s="2">
        <v>9</v>
      </c>
      <c r="W131" s="2">
        <v>0</v>
      </c>
      <c r="X131" s="2">
        <v>15</v>
      </c>
      <c r="Y131" s="2">
        <v>0</v>
      </c>
      <c r="Z131" s="2">
        <v>8</v>
      </c>
      <c r="AC131" s="2">
        <v>46</v>
      </c>
      <c r="AD131" s="2">
        <v>740.88800000000003</v>
      </c>
      <c r="AE131" s="2">
        <v>786.63900000000001</v>
      </c>
      <c r="AF131" s="2">
        <v>-45.750999999999976</v>
      </c>
      <c r="AG131" s="2">
        <v>331.00130999999999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2</v>
      </c>
      <c r="AP131" s="78">
        <v>2</v>
      </c>
      <c r="AQ131" s="78">
        <v>2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3</v>
      </c>
      <c r="BA131" s="78">
        <v>3</v>
      </c>
      <c r="BB131" s="78">
        <v>3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1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11</v>
      </c>
      <c r="CK131" s="78">
        <v>11</v>
      </c>
      <c r="CL131" s="78">
        <v>10</v>
      </c>
      <c r="CM131" s="78">
        <v>9</v>
      </c>
      <c r="CN131" s="78">
        <v>9</v>
      </c>
      <c r="CO131" s="78">
        <v>12</v>
      </c>
      <c r="CP131" s="78">
        <v>10</v>
      </c>
      <c r="CQ131" s="78">
        <v>7</v>
      </c>
      <c r="CR131" s="78">
        <v>7</v>
      </c>
      <c r="CS131" s="78">
        <v>12</v>
      </c>
      <c r="CT131" s="78">
        <v>9</v>
      </c>
      <c r="CU131" s="78">
        <v>17</v>
      </c>
      <c r="CV131" s="78">
        <v>16</v>
      </c>
      <c r="CW131" s="78">
        <v>12</v>
      </c>
      <c r="CX131" s="78">
        <v>11</v>
      </c>
      <c r="CY131" s="78">
        <v>11</v>
      </c>
      <c r="CZ131" s="78">
        <v>13</v>
      </c>
      <c r="DA131" s="78">
        <v>13</v>
      </c>
      <c r="DB131" s="78">
        <v>12</v>
      </c>
      <c r="DC131" s="78">
        <v>10</v>
      </c>
      <c r="DD131" s="78">
        <v>9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22</v>
      </c>
      <c r="DL131" s="2" t="s">
        <v>1</v>
      </c>
      <c r="DM131" s="2">
        <v>41</v>
      </c>
      <c r="DN131" s="91">
        <v>3</v>
      </c>
      <c r="DO131" s="91">
        <v>3</v>
      </c>
      <c r="DP131" s="91">
        <v>3</v>
      </c>
      <c r="DQ131" s="91">
        <v>3</v>
      </c>
      <c r="DR131" s="91">
        <v>3</v>
      </c>
      <c r="DS131" s="91">
        <v>4</v>
      </c>
      <c r="DT131" s="91">
        <v>3</v>
      </c>
      <c r="DU131" s="91">
        <v>4</v>
      </c>
      <c r="DV131" s="91">
        <v>3</v>
      </c>
      <c r="DW131" s="91">
        <v>6</v>
      </c>
      <c r="DX131" s="91">
        <v>3</v>
      </c>
      <c r="DY131" s="91">
        <v>5</v>
      </c>
      <c r="DZ131" s="91">
        <v>6</v>
      </c>
      <c r="EA131" s="91">
        <v>4</v>
      </c>
      <c r="EB131" s="91">
        <v>3</v>
      </c>
      <c r="EC131" s="91">
        <v>3</v>
      </c>
      <c r="ED131" s="91">
        <v>4</v>
      </c>
      <c r="EE131" s="91">
        <v>4</v>
      </c>
      <c r="EF131" s="91">
        <v>4</v>
      </c>
      <c r="EG131" s="91">
        <v>4</v>
      </c>
      <c r="EH131" s="91">
        <v>2</v>
      </c>
      <c r="EI131" s="91">
        <v>4</v>
      </c>
      <c r="EJ131" s="91">
        <v>5</v>
      </c>
      <c r="EK131" s="91">
        <v>4</v>
      </c>
      <c r="EL131" s="91">
        <v>3</v>
      </c>
      <c r="EM131" s="91">
        <v>3</v>
      </c>
      <c r="EN131" s="91">
        <v>3</v>
      </c>
      <c r="EO131" s="91">
        <v>4</v>
      </c>
      <c r="EP131" s="91">
        <v>3</v>
      </c>
      <c r="EQ131" s="91">
        <v>4</v>
      </c>
      <c r="ER131" s="91">
        <v>6</v>
      </c>
      <c r="ES131" s="91">
        <v>3</v>
      </c>
      <c r="ET131" s="91">
        <v>6</v>
      </c>
      <c r="EU131" s="91">
        <v>6</v>
      </c>
      <c r="EV131" s="91">
        <v>4</v>
      </c>
      <c r="EW131" s="91">
        <v>4</v>
      </c>
      <c r="EX131" s="91">
        <v>4</v>
      </c>
      <c r="EY131" s="91">
        <v>5</v>
      </c>
      <c r="EZ131" s="91">
        <v>4</v>
      </c>
      <c r="FA131" s="91">
        <v>4</v>
      </c>
      <c r="FB131" s="91">
        <v>3</v>
      </c>
      <c r="FC131" s="91">
        <v>4</v>
      </c>
      <c r="FD131" s="91">
        <v>4</v>
      </c>
      <c r="FE131" s="91">
        <v>3</v>
      </c>
      <c r="FF131" s="91">
        <v>3</v>
      </c>
      <c r="FG131" s="91">
        <v>3</v>
      </c>
      <c r="FH131" s="91">
        <v>3</v>
      </c>
      <c r="FI131" s="91">
        <v>5</v>
      </c>
      <c r="FJ131" s="91">
        <v>3</v>
      </c>
      <c r="FK131" s="91">
        <v>3</v>
      </c>
      <c r="FL131" s="91">
        <v>6</v>
      </c>
      <c r="FM131" s="91">
        <v>4</v>
      </c>
      <c r="FN131" s="91">
        <v>4</v>
      </c>
      <c r="FO131" s="91">
        <v>4</v>
      </c>
      <c r="FP131" s="91">
        <v>4</v>
      </c>
      <c r="FQ131" s="91">
        <v>4</v>
      </c>
      <c r="FR131" s="91">
        <v>5</v>
      </c>
      <c r="FS131" s="91">
        <v>4</v>
      </c>
      <c r="FT131" s="91">
        <v>3</v>
      </c>
      <c r="FU131" s="91">
        <v>3</v>
      </c>
      <c r="FY131" s="2"/>
      <c r="FZ131" s="2"/>
      <c r="GA131" s="2"/>
      <c r="GB131" s="2"/>
      <c r="GC131" s="2"/>
      <c r="GD131" s="2"/>
    </row>
    <row r="132" spans="1:186" x14ac:dyDescent="0.25">
      <c r="A132" s="2" t="s">
        <v>965</v>
      </c>
      <c r="B132" s="2" t="s">
        <v>4</v>
      </c>
      <c r="C132" s="2" t="s">
        <v>965</v>
      </c>
      <c r="D132" s="2">
        <v>0</v>
      </c>
      <c r="E132" s="2">
        <v>0</v>
      </c>
      <c r="F132" s="2">
        <v>27</v>
      </c>
      <c r="G132" s="2">
        <v>9</v>
      </c>
      <c r="H132" s="2">
        <v>0</v>
      </c>
      <c r="I132" s="2">
        <v>36</v>
      </c>
      <c r="J132" s="2">
        <v>86</v>
      </c>
      <c r="K132" s="2">
        <v>82</v>
      </c>
      <c r="L132" s="2">
        <v>67</v>
      </c>
      <c r="M132" s="2">
        <v>0</v>
      </c>
      <c r="N132" s="2">
        <v>0</v>
      </c>
      <c r="O132" s="2">
        <v>86</v>
      </c>
      <c r="P132" s="2">
        <v>0.19047619047619024</v>
      </c>
      <c r="Q132" s="2">
        <v>70</v>
      </c>
      <c r="R132" s="2">
        <v>0.16666666666666652</v>
      </c>
      <c r="S132" s="2">
        <v>23</v>
      </c>
      <c r="U132" s="2">
        <v>0</v>
      </c>
      <c r="V132" s="2">
        <v>14</v>
      </c>
      <c r="W132" s="2">
        <v>0</v>
      </c>
      <c r="X132" s="2">
        <v>13</v>
      </c>
      <c r="Y132" s="2">
        <v>0</v>
      </c>
      <c r="Z132" s="2">
        <v>9</v>
      </c>
      <c r="AC132" s="2">
        <v>47</v>
      </c>
      <c r="AD132" s="2">
        <v>718.73900000000003</v>
      </c>
      <c r="AE132" s="2">
        <v>737.78300000000002</v>
      </c>
      <c r="AF132" s="2">
        <v>-19.043999999999983</v>
      </c>
      <c r="AG132" s="2">
        <v>335.00132000000002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3</v>
      </c>
      <c r="AM132" s="78">
        <v>3</v>
      </c>
      <c r="AN132" s="78">
        <v>3</v>
      </c>
      <c r="AO132" s="78">
        <v>2</v>
      </c>
      <c r="AP132" s="78">
        <v>2</v>
      </c>
      <c r="AQ132" s="78">
        <v>2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3</v>
      </c>
      <c r="BA132" s="78">
        <v>3</v>
      </c>
      <c r="BB132" s="78">
        <v>3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11</v>
      </c>
      <c r="CK132" s="78">
        <v>10</v>
      </c>
      <c r="CL132" s="78">
        <v>13</v>
      </c>
      <c r="CM132" s="78">
        <v>12</v>
      </c>
      <c r="CN132" s="78">
        <v>10</v>
      </c>
      <c r="CO132" s="78">
        <v>15</v>
      </c>
      <c r="CP132" s="78">
        <v>9</v>
      </c>
      <c r="CQ132" s="78">
        <v>8</v>
      </c>
      <c r="CR132" s="78">
        <v>7</v>
      </c>
      <c r="CS132" s="78">
        <v>9</v>
      </c>
      <c r="CT132" s="78">
        <v>9</v>
      </c>
      <c r="CU132" s="78">
        <v>13</v>
      </c>
      <c r="CV132" s="78">
        <v>15</v>
      </c>
      <c r="CW132" s="78">
        <v>12</v>
      </c>
      <c r="CX132" s="78">
        <v>12</v>
      </c>
      <c r="CY132" s="78">
        <v>9</v>
      </c>
      <c r="CZ132" s="78">
        <v>14</v>
      </c>
      <c r="DA132" s="78">
        <v>14</v>
      </c>
      <c r="DB132" s="78">
        <v>10</v>
      </c>
      <c r="DC132" s="78">
        <v>11</v>
      </c>
      <c r="DD132" s="78">
        <v>12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437</v>
      </c>
      <c r="DL132" s="2" t="s">
        <v>1</v>
      </c>
      <c r="DM132" s="2">
        <v>42</v>
      </c>
      <c r="DN132" s="91">
        <v>5</v>
      </c>
      <c r="DO132" s="91">
        <v>3</v>
      </c>
      <c r="DP132" s="91">
        <v>4</v>
      </c>
      <c r="DQ132" s="91">
        <v>4</v>
      </c>
      <c r="DR132" s="91">
        <v>3</v>
      </c>
      <c r="DS132" s="91">
        <v>5</v>
      </c>
      <c r="DT132" s="91">
        <v>3</v>
      </c>
      <c r="DU132" s="91">
        <v>3</v>
      </c>
      <c r="DV132" s="91">
        <v>4</v>
      </c>
      <c r="DW132" s="91">
        <v>5</v>
      </c>
      <c r="DX132" s="91">
        <v>3</v>
      </c>
      <c r="DY132" s="91">
        <v>4</v>
      </c>
      <c r="DZ132" s="91">
        <v>5</v>
      </c>
      <c r="EA132" s="91">
        <v>4</v>
      </c>
      <c r="EB132" s="91">
        <v>5</v>
      </c>
      <c r="EC132" s="91">
        <v>3</v>
      </c>
      <c r="ED132" s="91">
        <v>4</v>
      </c>
      <c r="EE132" s="91">
        <v>7</v>
      </c>
      <c r="EF132" s="91">
        <v>4</v>
      </c>
      <c r="EG132" s="91">
        <v>4</v>
      </c>
      <c r="EH132" s="91">
        <v>4</v>
      </c>
      <c r="EI132" s="91">
        <v>3</v>
      </c>
      <c r="EJ132" s="91">
        <v>4</v>
      </c>
      <c r="EK132" s="91">
        <v>4</v>
      </c>
      <c r="EL132" s="91">
        <v>4</v>
      </c>
      <c r="EM132" s="91">
        <v>3</v>
      </c>
      <c r="EN132" s="91">
        <v>5</v>
      </c>
      <c r="EO132" s="91">
        <v>3</v>
      </c>
      <c r="EP132" s="91">
        <v>5</v>
      </c>
      <c r="EQ132" s="91">
        <v>3</v>
      </c>
      <c r="ER132" s="91">
        <v>4</v>
      </c>
      <c r="ES132" s="91">
        <v>3</v>
      </c>
      <c r="ET132" s="91">
        <v>5</v>
      </c>
      <c r="EU132" s="91">
        <v>5</v>
      </c>
      <c r="EV132" s="91">
        <v>4</v>
      </c>
      <c r="EW132" s="91">
        <v>4</v>
      </c>
      <c r="EX132" s="91">
        <v>3</v>
      </c>
      <c r="EY132" s="91">
        <v>5</v>
      </c>
      <c r="EZ132" s="91">
        <v>4</v>
      </c>
      <c r="FA132" s="91">
        <v>3</v>
      </c>
      <c r="FB132" s="91">
        <v>4</v>
      </c>
      <c r="FC132" s="91">
        <v>4</v>
      </c>
      <c r="FD132" s="91">
        <v>3</v>
      </c>
      <c r="FE132" s="91">
        <v>3</v>
      </c>
      <c r="FF132" s="91">
        <v>5</v>
      </c>
      <c r="FG132" s="91">
        <v>4</v>
      </c>
      <c r="FH132" s="91">
        <v>4</v>
      </c>
      <c r="FI132" s="91">
        <v>5</v>
      </c>
      <c r="FJ132" s="91">
        <v>3</v>
      </c>
      <c r="FK132" s="91">
        <v>3</v>
      </c>
      <c r="FL132" s="91">
        <v>4</v>
      </c>
      <c r="FM132" s="91">
        <v>5</v>
      </c>
      <c r="FN132" s="91">
        <v>4</v>
      </c>
      <c r="FO132" s="91">
        <v>3</v>
      </c>
      <c r="FP132" s="91">
        <v>3</v>
      </c>
      <c r="FQ132" s="91">
        <v>5</v>
      </c>
      <c r="FR132" s="91">
        <v>3</v>
      </c>
      <c r="FS132" s="91">
        <v>3</v>
      </c>
      <c r="FT132" s="91">
        <v>3</v>
      </c>
      <c r="FU132" s="91">
        <v>4</v>
      </c>
      <c r="FY132" s="2"/>
      <c r="FZ132" s="2"/>
      <c r="GA132" s="2"/>
      <c r="GB132" s="2"/>
      <c r="GC132" s="2"/>
      <c r="GD132" s="2"/>
    </row>
    <row r="133" spans="1:186" x14ac:dyDescent="0.25">
      <c r="A133" s="2" t="s">
        <v>966</v>
      </c>
      <c r="B133" s="2" t="s">
        <v>655</v>
      </c>
      <c r="C133" s="2" t="s">
        <v>966</v>
      </c>
      <c r="D133" s="2">
        <v>3</v>
      </c>
      <c r="E133" s="2">
        <v>0</v>
      </c>
      <c r="F133" s="2">
        <v>22</v>
      </c>
      <c r="G133" s="2">
        <v>14</v>
      </c>
      <c r="H133" s="2">
        <v>3</v>
      </c>
      <c r="I133" s="2">
        <v>36</v>
      </c>
      <c r="J133" s="2">
        <v>86</v>
      </c>
      <c r="K133" s="2">
        <v>87</v>
      </c>
      <c r="L133" s="2">
        <v>64</v>
      </c>
      <c r="M133" s="2">
        <v>0</v>
      </c>
      <c r="N133" s="2">
        <v>0</v>
      </c>
      <c r="O133" s="2">
        <v>86</v>
      </c>
      <c r="P133" s="2">
        <v>-4.7619047619048338E-2</v>
      </c>
      <c r="Q133" s="2">
        <v>72</v>
      </c>
      <c r="R133" s="2">
        <v>0.44444444444444464</v>
      </c>
      <c r="S133" s="2">
        <v>22</v>
      </c>
      <c r="U133" s="2">
        <v>0</v>
      </c>
      <c r="V133" s="2">
        <v>14</v>
      </c>
      <c r="W133" s="2">
        <v>2</v>
      </c>
      <c r="X133" s="2">
        <v>14</v>
      </c>
      <c r="Y133" s="2">
        <v>1</v>
      </c>
      <c r="Z133" s="2">
        <v>8</v>
      </c>
      <c r="AC133" s="2">
        <v>48</v>
      </c>
      <c r="AD133" s="2">
        <v>707.66399999999999</v>
      </c>
      <c r="AE133" s="2">
        <v>0</v>
      </c>
      <c r="AG133" s="2">
        <v>337.00133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3</v>
      </c>
      <c r="AM133" s="78">
        <v>3</v>
      </c>
      <c r="AN133" s="78">
        <v>3</v>
      </c>
      <c r="AO133" s="78">
        <v>2</v>
      </c>
      <c r="AP133" s="78">
        <v>2</v>
      </c>
      <c r="AQ133" s="78">
        <v>2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3</v>
      </c>
      <c r="BA133" s="78">
        <v>3</v>
      </c>
      <c r="BB133" s="78">
        <v>3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2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1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10</v>
      </c>
      <c r="CK133" s="78">
        <v>10</v>
      </c>
      <c r="CL133" s="78">
        <v>9</v>
      </c>
      <c r="CM133" s="78">
        <v>11</v>
      </c>
      <c r="CN133" s="78">
        <v>7</v>
      </c>
      <c r="CO133" s="78">
        <v>16</v>
      </c>
      <c r="CP133" s="78">
        <v>12</v>
      </c>
      <c r="CQ133" s="78">
        <v>7</v>
      </c>
      <c r="CR133" s="78">
        <v>7</v>
      </c>
      <c r="CS133" s="78">
        <v>12</v>
      </c>
      <c r="CT133" s="78">
        <v>12</v>
      </c>
      <c r="CU133" s="78">
        <v>12</v>
      </c>
      <c r="CV133" s="78">
        <v>15</v>
      </c>
      <c r="CW133" s="78">
        <v>13</v>
      </c>
      <c r="CX133" s="78">
        <v>12</v>
      </c>
      <c r="CY133" s="78">
        <v>13</v>
      </c>
      <c r="CZ133" s="78">
        <v>14</v>
      </c>
      <c r="DA133" s="78">
        <v>13</v>
      </c>
      <c r="DB133" s="78">
        <v>13</v>
      </c>
      <c r="DC133" s="78">
        <v>9</v>
      </c>
      <c r="DD133" s="78">
        <v>10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613</v>
      </c>
      <c r="DL133" s="2" t="s">
        <v>1</v>
      </c>
      <c r="DM133" s="2">
        <v>43</v>
      </c>
      <c r="DN133" s="91">
        <v>3</v>
      </c>
      <c r="DO133" s="91">
        <v>4</v>
      </c>
      <c r="DP133" s="91">
        <v>3</v>
      </c>
      <c r="DQ133" s="91">
        <v>4</v>
      </c>
      <c r="DR133" s="91">
        <v>3</v>
      </c>
      <c r="DS133" s="91">
        <v>6</v>
      </c>
      <c r="DT133" s="91">
        <v>5</v>
      </c>
      <c r="DU133" s="91">
        <v>3</v>
      </c>
      <c r="DV133" s="91">
        <v>3</v>
      </c>
      <c r="DW133" s="91">
        <v>5</v>
      </c>
      <c r="DX133" s="91">
        <v>4</v>
      </c>
      <c r="DY133" s="91">
        <v>3</v>
      </c>
      <c r="DZ133" s="91">
        <v>5</v>
      </c>
      <c r="EA133" s="91">
        <v>5</v>
      </c>
      <c r="EB133" s="91">
        <v>5</v>
      </c>
      <c r="EC133" s="91">
        <v>4</v>
      </c>
      <c r="ED133" s="91">
        <v>6</v>
      </c>
      <c r="EE133" s="91">
        <v>4</v>
      </c>
      <c r="EF133" s="91">
        <v>4</v>
      </c>
      <c r="EG133" s="91">
        <v>3</v>
      </c>
      <c r="EH133" s="91">
        <v>4</v>
      </c>
      <c r="EI133" s="91">
        <v>3</v>
      </c>
      <c r="EJ133" s="91">
        <v>3</v>
      </c>
      <c r="EK133" s="91">
        <v>3</v>
      </c>
      <c r="EL133" s="91">
        <v>4</v>
      </c>
      <c r="EM133" s="91">
        <v>2</v>
      </c>
      <c r="EN133" s="91">
        <v>5</v>
      </c>
      <c r="EO133" s="91">
        <v>4</v>
      </c>
      <c r="EP133" s="91">
        <v>4</v>
      </c>
      <c r="EQ133" s="91">
        <v>4</v>
      </c>
      <c r="ER133" s="91">
        <v>7</v>
      </c>
      <c r="ES133" s="91">
        <v>5</v>
      </c>
      <c r="ET133" s="91">
        <v>5</v>
      </c>
      <c r="EU133" s="91">
        <v>6</v>
      </c>
      <c r="EV133" s="91">
        <v>4</v>
      </c>
      <c r="EW133" s="91">
        <v>4</v>
      </c>
      <c r="EX133" s="91">
        <v>5</v>
      </c>
      <c r="EY133" s="91">
        <v>4</v>
      </c>
      <c r="EZ133" s="91">
        <v>5</v>
      </c>
      <c r="FA133" s="91">
        <v>5</v>
      </c>
      <c r="FB133" s="91">
        <v>3</v>
      </c>
      <c r="FC133" s="91">
        <v>2</v>
      </c>
      <c r="FD133" s="91">
        <v>4</v>
      </c>
      <c r="FE133" s="91">
        <v>3</v>
      </c>
      <c r="FF133" s="91">
        <v>3</v>
      </c>
      <c r="FG133" s="91">
        <v>3</v>
      </c>
      <c r="FH133" s="91">
        <v>2</v>
      </c>
      <c r="FI133" s="91">
        <v>5</v>
      </c>
      <c r="FJ133" s="91">
        <v>3</v>
      </c>
      <c r="FK133" s="91">
        <v>3</v>
      </c>
      <c r="FL133" s="91">
        <v>4</v>
      </c>
      <c r="FM133" s="91">
        <v>4</v>
      </c>
      <c r="FN133" s="91">
        <v>4</v>
      </c>
      <c r="FO133" s="91">
        <v>3</v>
      </c>
      <c r="FP133" s="91">
        <v>4</v>
      </c>
      <c r="FQ133" s="91">
        <v>4</v>
      </c>
      <c r="FR133" s="91">
        <v>4</v>
      </c>
      <c r="FS133" s="91">
        <v>4</v>
      </c>
      <c r="FT133" s="91">
        <v>3</v>
      </c>
      <c r="FU133" s="91">
        <v>4</v>
      </c>
      <c r="FY133" s="2"/>
      <c r="FZ133" s="2"/>
      <c r="GA133" s="2"/>
      <c r="GB133" s="2"/>
      <c r="GC133" s="2"/>
      <c r="GD133" s="2"/>
    </row>
    <row r="134" spans="1:186" x14ac:dyDescent="0.25">
      <c r="A134" s="2" t="s">
        <v>967</v>
      </c>
      <c r="B134" s="2" t="s">
        <v>9</v>
      </c>
      <c r="C134" s="2" t="s">
        <v>967</v>
      </c>
      <c r="D134" s="2">
        <v>1</v>
      </c>
      <c r="E134" s="2">
        <v>0</v>
      </c>
      <c r="F134" s="2">
        <v>33</v>
      </c>
      <c r="G134" s="2">
        <v>13</v>
      </c>
      <c r="H134" s="2">
        <v>1</v>
      </c>
      <c r="I134" s="2">
        <v>46</v>
      </c>
      <c r="J134" s="2">
        <v>89</v>
      </c>
      <c r="K134" s="2">
        <v>87</v>
      </c>
      <c r="L134" s="2">
        <v>71</v>
      </c>
      <c r="M134" s="2">
        <v>0</v>
      </c>
      <c r="N134" s="2">
        <v>0</v>
      </c>
      <c r="O134" s="2">
        <v>89</v>
      </c>
      <c r="P134" s="2">
        <v>9.52380952380949E-2</v>
      </c>
      <c r="Q134" s="2">
        <v>74</v>
      </c>
      <c r="R134" s="2">
        <v>0.16666666666666607</v>
      </c>
      <c r="S134" s="2">
        <v>23</v>
      </c>
      <c r="U134" s="2">
        <v>0</v>
      </c>
      <c r="V134" s="2">
        <v>16</v>
      </c>
      <c r="W134" s="2">
        <v>1</v>
      </c>
      <c r="X134" s="2">
        <v>17</v>
      </c>
      <c r="Y134" s="2">
        <v>0</v>
      </c>
      <c r="Z134" s="2">
        <v>13</v>
      </c>
      <c r="AC134" s="2">
        <v>49</v>
      </c>
      <c r="AD134" s="2">
        <v>652.29200000000003</v>
      </c>
      <c r="AE134" s="2">
        <v>0</v>
      </c>
      <c r="AG134" s="2">
        <v>347.00134000000003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2</v>
      </c>
      <c r="AP134" s="78">
        <v>2</v>
      </c>
      <c r="AQ134" s="78">
        <v>2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3</v>
      </c>
      <c r="BA134" s="78">
        <v>3</v>
      </c>
      <c r="BB134" s="78">
        <v>3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1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12</v>
      </c>
      <c r="CL134" s="78">
        <v>10</v>
      </c>
      <c r="CM134" s="78">
        <v>10</v>
      </c>
      <c r="CN134" s="78">
        <v>11</v>
      </c>
      <c r="CO134" s="78">
        <v>14</v>
      </c>
      <c r="CP134" s="78">
        <v>10</v>
      </c>
      <c r="CQ134" s="78">
        <v>8</v>
      </c>
      <c r="CR134" s="78">
        <v>8</v>
      </c>
      <c r="CS134" s="78">
        <v>10</v>
      </c>
      <c r="CT134" s="78">
        <v>12</v>
      </c>
      <c r="CU134" s="78">
        <v>12</v>
      </c>
      <c r="CV134" s="78">
        <v>16</v>
      </c>
      <c r="CW134" s="78">
        <v>15</v>
      </c>
      <c r="CX134" s="78">
        <v>13</v>
      </c>
      <c r="CY134" s="78">
        <v>13</v>
      </c>
      <c r="CZ134" s="78">
        <v>15</v>
      </c>
      <c r="DA134" s="78">
        <v>12</v>
      </c>
      <c r="DB134" s="78">
        <v>13</v>
      </c>
      <c r="DC134" s="78">
        <v>13</v>
      </c>
      <c r="DD134" s="78">
        <v>10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616</v>
      </c>
      <c r="DL134" s="2" t="s">
        <v>1</v>
      </c>
      <c r="DM134" s="2">
        <v>44</v>
      </c>
      <c r="DN134" s="91">
        <v>3</v>
      </c>
      <c r="DO134" s="91">
        <v>3</v>
      </c>
      <c r="DP134" s="91">
        <v>3</v>
      </c>
      <c r="DQ134" s="91">
        <v>3</v>
      </c>
      <c r="DR134" s="91">
        <v>3</v>
      </c>
      <c r="DS134" s="91">
        <v>4</v>
      </c>
      <c r="DT134" s="91">
        <v>4</v>
      </c>
      <c r="DU134" s="91">
        <v>4</v>
      </c>
      <c r="DV134" s="91">
        <v>4</v>
      </c>
      <c r="DW134" s="91">
        <v>5</v>
      </c>
      <c r="DX134" s="91">
        <v>4</v>
      </c>
      <c r="DY134" s="91">
        <v>5</v>
      </c>
      <c r="DZ134" s="91">
        <v>6</v>
      </c>
      <c r="EA134" s="91">
        <v>5</v>
      </c>
      <c r="EB134" s="91">
        <v>5</v>
      </c>
      <c r="EC134" s="91">
        <v>5</v>
      </c>
      <c r="ED134" s="91">
        <v>5</v>
      </c>
      <c r="EE134" s="91">
        <v>4</v>
      </c>
      <c r="EF134" s="91">
        <v>5</v>
      </c>
      <c r="EG134" s="91">
        <v>5</v>
      </c>
      <c r="EH134" s="91">
        <v>4</v>
      </c>
      <c r="EI134" s="91">
        <v>4</v>
      </c>
      <c r="EJ134" s="91">
        <v>4</v>
      </c>
      <c r="EK134" s="91">
        <v>3</v>
      </c>
      <c r="EL134" s="91">
        <v>3</v>
      </c>
      <c r="EM134" s="91">
        <v>4</v>
      </c>
      <c r="EN134" s="91">
        <v>6</v>
      </c>
      <c r="EO134" s="91">
        <v>3</v>
      </c>
      <c r="EP134" s="91">
        <v>4</v>
      </c>
      <c r="EQ134" s="91">
        <v>4</v>
      </c>
      <c r="ER134" s="91">
        <v>5</v>
      </c>
      <c r="ES134" s="91">
        <v>4</v>
      </c>
      <c r="ET134" s="91">
        <v>4</v>
      </c>
      <c r="EU134" s="91">
        <v>6</v>
      </c>
      <c r="EV134" s="91">
        <v>5</v>
      </c>
      <c r="EW134" s="91">
        <v>4</v>
      </c>
      <c r="EX134" s="91">
        <v>5</v>
      </c>
      <c r="EY134" s="91">
        <v>5</v>
      </c>
      <c r="EZ134" s="91">
        <v>4</v>
      </c>
      <c r="FA134" s="91">
        <v>4</v>
      </c>
      <c r="FB134" s="91">
        <v>4</v>
      </c>
      <c r="FC134" s="91">
        <v>2</v>
      </c>
      <c r="FD134" s="91">
        <v>3</v>
      </c>
      <c r="FE134" s="91">
        <v>5</v>
      </c>
      <c r="FF134" s="91">
        <v>4</v>
      </c>
      <c r="FG134" s="91">
        <v>4</v>
      </c>
      <c r="FH134" s="91">
        <v>4</v>
      </c>
      <c r="FI134" s="91">
        <v>4</v>
      </c>
      <c r="FJ134" s="91">
        <v>3</v>
      </c>
      <c r="FK134" s="91">
        <v>4</v>
      </c>
      <c r="FL134" s="91">
        <v>3</v>
      </c>
      <c r="FM134" s="91">
        <v>4</v>
      </c>
      <c r="FN134" s="91">
        <v>5</v>
      </c>
      <c r="FO134" s="91">
        <v>4</v>
      </c>
      <c r="FP134" s="91">
        <v>3</v>
      </c>
      <c r="FQ134" s="91">
        <v>5</v>
      </c>
      <c r="FR134" s="91">
        <v>4</v>
      </c>
      <c r="FS134" s="91">
        <v>4</v>
      </c>
      <c r="FT134" s="91">
        <v>4</v>
      </c>
      <c r="FU134" s="91">
        <v>4</v>
      </c>
      <c r="FY134" s="2"/>
      <c r="FZ134" s="2"/>
      <c r="GA134" s="2"/>
      <c r="GB134" s="2"/>
      <c r="GC134" s="2"/>
      <c r="GD134" s="2"/>
    </row>
    <row r="135" spans="1:186" x14ac:dyDescent="0.25">
      <c r="A135" s="2" t="s">
        <v>968</v>
      </c>
      <c r="B135" s="2" t="s">
        <v>372</v>
      </c>
      <c r="C135" s="2" t="s">
        <v>968</v>
      </c>
      <c r="D135" s="2">
        <v>1</v>
      </c>
      <c r="E135" s="2">
        <v>0</v>
      </c>
      <c r="F135" s="2">
        <v>31</v>
      </c>
      <c r="G135" s="2">
        <v>13</v>
      </c>
      <c r="H135" s="2">
        <v>1</v>
      </c>
      <c r="I135" s="2">
        <v>44</v>
      </c>
      <c r="J135" s="2">
        <v>85</v>
      </c>
      <c r="K135" s="2">
        <v>88</v>
      </c>
      <c r="L135" s="2">
        <v>76</v>
      </c>
      <c r="M135" s="2">
        <v>0</v>
      </c>
      <c r="N135" s="2">
        <v>0</v>
      </c>
      <c r="O135" s="2">
        <v>85</v>
      </c>
      <c r="P135" s="2">
        <v>-0.14285714285714324</v>
      </c>
      <c r="Q135" s="2">
        <v>74</v>
      </c>
      <c r="R135" s="2">
        <v>-0.1111111111111116</v>
      </c>
      <c r="S135" s="2">
        <v>27</v>
      </c>
      <c r="U135" s="2">
        <v>0</v>
      </c>
      <c r="V135" s="2">
        <v>15</v>
      </c>
      <c r="W135" s="2">
        <v>0</v>
      </c>
      <c r="X135" s="2">
        <v>16</v>
      </c>
      <c r="Y135" s="2">
        <v>1</v>
      </c>
      <c r="Z135" s="2">
        <v>13</v>
      </c>
      <c r="AC135" s="2">
        <v>50</v>
      </c>
      <c r="AD135" s="2">
        <v>641.21699999999998</v>
      </c>
      <c r="AE135" s="2">
        <v>718.26199999999994</v>
      </c>
      <c r="AF135" s="2">
        <v>-77.044999999999959</v>
      </c>
      <c r="AG135" s="2">
        <v>349.00135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2</v>
      </c>
      <c r="AP135" s="78">
        <v>2</v>
      </c>
      <c r="AQ135" s="78">
        <v>2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3</v>
      </c>
      <c r="BA135" s="78">
        <v>3</v>
      </c>
      <c r="BB135" s="78">
        <v>3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1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13</v>
      </c>
      <c r="CK135" s="78">
        <v>13</v>
      </c>
      <c r="CL135" s="78">
        <v>9</v>
      </c>
      <c r="CM135" s="78">
        <v>12</v>
      </c>
      <c r="CN135" s="78">
        <v>9</v>
      </c>
      <c r="CO135" s="78">
        <v>15</v>
      </c>
      <c r="CP135" s="78">
        <v>11</v>
      </c>
      <c r="CQ135" s="78">
        <v>8</v>
      </c>
      <c r="CR135" s="78">
        <v>7</v>
      </c>
      <c r="CS135" s="78">
        <v>11</v>
      </c>
      <c r="CT135" s="78">
        <v>11</v>
      </c>
      <c r="CU135" s="78">
        <v>14</v>
      </c>
      <c r="CV135" s="78">
        <v>16</v>
      </c>
      <c r="CW135" s="78">
        <v>9</v>
      </c>
      <c r="CX135" s="78">
        <v>12</v>
      </c>
      <c r="CY135" s="78">
        <v>15</v>
      </c>
      <c r="CZ135" s="78">
        <v>16</v>
      </c>
      <c r="DA135" s="78">
        <v>15</v>
      </c>
      <c r="DB135" s="78">
        <v>11</v>
      </c>
      <c r="DC135" s="78">
        <v>12</v>
      </c>
      <c r="DD135" s="78">
        <v>10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221</v>
      </c>
      <c r="DL135" s="2" t="s">
        <v>1</v>
      </c>
      <c r="DM135" s="2">
        <v>45</v>
      </c>
      <c r="DN135" s="91">
        <v>3</v>
      </c>
      <c r="DO135" s="91">
        <v>4</v>
      </c>
      <c r="DP135" s="91">
        <v>3</v>
      </c>
      <c r="DQ135" s="91">
        <v>4</v>
      </c>
      <c r="DR135" s="91">
        <v>3</v>
      </c>
      <c r="DS135" s="91">
        <v>4</v>
      </c>
      <c r="DT135" s="91">
        <v>4</v>
      </c>
      <c r="DU135" s="91">
        <v>4</v>
      </c>
      <c r="DV135" s="91">
        <v>4</v>
      </c>
      <c r="DW135" s="91">
        <v>4</v>
      </c>
      <c r="DX135" s="91">
        <v>3</v>
      </c>
      <c r="DY135" s="91">
        <v>4</v>
      </c>
      <c r="DZ135" s="91">
        <v>6</v>
      </c>
      <c r="EA135" s="91">
        <v>3</v>
      </c>
      <c r="EB135" s="91">
        <v>4</v>
      </c>
      <c r="EC135" s="91">
        <v>6</v>
      </c>
      <c r="ED135" s="91">
        <v>5</v>
      </c>
      <c r="EE135" s="91">
        <v>5</v>
      </c>
      <c r="EF135" s="91">
        <v>4</v>
      </c>
      <c r="EG135" s="91">
        <v>4</v>
      </c>
      <c r="EH135" s="91">
        <v>4</v>
      </c>
      <c r="EI135" s="91">
        <v>4</v>
      </c>
      <c r="EJ135" s="91">
        <v>5</v>
      </c>
      <c r="EK135" s="91">
        <v>3</v>
      </c>
      <c r="EL135" s="91">
        <v>4</v>
      </c>
      <c r="EM135" s="91">
        <v>3</v>
      </c>
      <c r="EN135" s="91">
        <v>6</v>
      </c>
      <c r="EO135" s="91">
        <v>4</v>
      </c>
      <c r="EP135" s="91">
        <v>4</v>
      </c>
      <c r="EQ135" s="91">
        <v>3</v>
      </c>
      <c r="ER135" s="91">
        <v>7</v>
      </c>
      <c r="ES135" s="91">
        <v>4</v>
      </c>
      <c r="ET135" s="91">
        <v>4</v>
      </c>
      <c r="EU135" s="91">
        <v>5</v>
      </c>
      <c r="EV135" s="91">
        <v>3</v>
      </c>
      <c r="EW135" s="91">
        <v>4</v>
      </c>
      <c r="EX135" s="91">
        <v>4</v>
      </c>
      <c r="EY135" s="91">
        <v>5</v>
      </c>
      <c r="EZ135" s="91">
        <v>5</v>
      </c>
      <c r="FA135" s="91">
        <v>3</v>
      </c>
      <c r="FB135" s="91">
        <v>4</v>
      </c>
      <c r="FC135" s="91">
        <v>4</v>
      </c>
      <c r="FD135" s="91">
        <v>6</v>
      </c>
      <c r="FE135" s="91">
        <v>4</v>
      </c>
      <c r="FF135" s="91">
        <v>3</v>
      </c>
      <c r="FG135" s="91">
        <v>4</v>
      </c>
      <c r="FH135" s="91">
        <v>3</v>
      </c>
      <c r="FI135" s="91">
        <v>5</v>
      </c>
      <c r="FJ135" s="91">
        <v>3</v>
      </c>
      <c r="FK135" s="91">
        <v>4</v>
      </c>
      <c r="FL135" s="91">
        <v>6</v>
      </c>
      <c r="FM135" s="91">
        <v>5</v>
      </c>
      <c r="FN135" s="91">
        <v>3</v>
      </c>
      <c r="FO135" s="91">
        <v>4</v>
      </c>
      <c r="FP135" s="91">
        <v>5</v>
      </c>
      <c r="FQ135" s="91">
        <v>6</v>
      </c>
      <c r="FR135" s="91">
        <v>5</v>
      </c>
      <c r="FS135" s="91">
        <v>4</v>
      </c>
      <c r="FT135" s="91">
        <v>4</v>
      </c>
      <c r="FU135" s="91">
        <v>2</v>
      </c>
      <c r="FY135" s="2"/>
      <c r="FZ135" s="2"/>
      <c r="GA135" s="2"/>
      <c r="GB135" s="2"/>
      <c r="GC135" s="2"/>
      <c r="GD135" s="2"/>
    </row>
    <row r="136" spans="1:186" x14ac:dyDescent="0.25">
      <c r="A136" s="2" t="s">
        <v>969</v>
      </c>
      <c r="B136" s="2" t="s">
        <v>0</v>
      </c>
      <c r="C136" s="2" t="s">
        <v>968</v>
      </c>
      <c r="D136" s="2">
        <v>3</v>
      </c>
      <c r="E136" s="2">
        <v>0</v>
      </c>
      <c r="F136" s="2">
        <v>27</v>
      </c>
      <c r="G136" s="2">
        <v>16</v>
      </c>
      <c r="H136" s="2">
        <v>3</v>
      </c>
      <c r="I136" s="2">
        <v>43</v>
      </c>
      <c r="J136" s="2">
        <v>87</v>
      </c>
      <c r="K136" s="2">
        <v>84</v>
      </c>
      <c r="L136" s="2">
        <v>78</v>
      </c>
      <c r="M136" s="2">
        <v>0</v>
      </c>
      <c r="N136" s="2">
        <v>0</v>
      </c>
      <c r="O136" s="2">
        <v>87</v>
      </c>
      <c r="P136" s="2">
        <v>0.14285714285714324</v>
      </c>
      <c r="Q136" s="2">
        <v>71</v>
      </c>
      <c r="R136" s="2">
        <v>-0.3888888888888884</v>
      </c>
      <c r="S136" s="2">
        <v>27</v>
      </c>
      <c r="U136" s="2">
        <v>1</v>
      </c>
      <c r="V136" s="2">
        <v>14</v>
      </c>
      <c r="W136" s="2">
        <v>2</v>
      </c>
      <c r="X136" s="2">
        <v>14</v>
      </c>
      <c r="Y136" s="2">
        <v>0</v>
      </c>
      <c r="Z136" s="2">
        <v>15</v>
      </c>
      <c r="AC136" s="2">
        <v>51</v>
      </c>
      <c r="AD136" s="2">
        <v>641.21699999999998</v>
      </c>
      <c r="AE136" s="2">
        <v>673.98900000000003</v>
      </c>
      <c r="AF136" s="2">
        <v>-32.772000000000048</v>
      </c>
      <c r="AG136" s="2">
        <v>349.00135999999998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3</v>
      </c>
      <c r="AM136" s="78">
        <v>3</v>
      </c>
      <c r="AN136" s="78">
        <v>3</v>
      </c>
      <c r="AO136" s="78">
        <v>2</v>
      </c>
      <c r="AP136" s="78">
        <v>2</v>
      </c>
      <c r="AQ136" s="78">
        <v>2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3</v>
      </c>
      <c r="BA136" s="78">
        <v>3</v>
      </c>
      <c r="BB136" s="78">
        <v>3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2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1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14</v>
      </c>
      <c r="CK136" s="78">
        <v>13</v>
      </c>
      <c r="CL136" s="78">
        <v>13</v>
      </c>
      <c r="CM136" s="78">
        <v>13</v>
      </c>
      <c r="CN136" s="78">
        <v>7</v>
      </c>
      <c r="CO136" s="78">
        <v>10</v>
      </c>
      <c r="CP136" s="78">
        <v>11</v>
      </c>
      <c r="CQ136" s="78">
        <v>7</v>
      </c>
      <c r="CR136" s="78">
        <v>9</v>
      </c>
      <c r="CS136" s="78">
        <v>11</v>
      </c>
      <c r="CT136" s="78">
        <v>12</v>
      </c>
      <c r="CU136" s="78">
        <v>15</v>
      </c>
      <c r="CV136" s="78">
        <v>18</v>
      </c>
      <c r="CW136" s="78">
        <v>10</v>
      </c>
      <c r="CX136" s="78">
        <v>13</v>
      </c>
      <c r="CY136" s="78">
        <v>13</v>
      </c>
      <c r="CZ136" s="78">
        <v>14</v>
      </c>
      <c r="DA136" s="78">
        <v>13</v>
      </c>
      <c r="DB136" s="78">
        <v>12</v>
      </c>
      <c r="DC136" s="78">
        <v>12</v>
      </c>
      <c r="DD136" s="78">
        <v>9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666</v>
      </c>
      <c r="DL136" s="2" t="s">
        <v>1</v>
      </c>
      <c r="DM136" s="2">
        <v>45</v>
      </c>
      <c r="DN136" s="91">
        <v>6</v>
      </c>
      <c r="DO136" s="91">
        <v>6</v>
      </c>
      <c r="DP136" s="91">
        <v>4</v>
      </c>
      <c r="DQ136" s="91">
        <v>4</v>
      </c>
      <c r="DR136" s="91">
        <v>2</v>
      </c>
      <c r="DS136" s="91">
        <v>3</v>
      </c>
      <c r="DT136" s="91">
        <v>4</v>
      </c>
      <c r="DU136" s="91">
        <v>4</v>
      </c>
      <c r="DV136" s="91">
        <v>5</v>
      </c>
      <c r="DW136" s="91">
        <v>5</v>
      </c>
      <c r="DX136" s="91">
        <v>3</v>
      </c>
      <c r="DY136" s="91">
        <v>6</v>
      </c>
      <c r="DZ136" s="91">
        <v>5</v>
      </c>
      <c r="EA136" s="91">
        <v>3</v>
      </c>
      <c r="EB136" s="91">
        <v>3</v>
      </c>
      <c r="EC136" s="91">
        <v>4</v>
      </c>
      <c r="ED136" s="91">
        <v>4</v>
      </c>
      <c r="EE136" s="91">
        <v>5</v>
      </c>
      <c r="EF136" s="91">
        <v>4</v>
      </c>
      <c r="EG136" s="91">
        <v>4</v>
      </c>
      <c r="EH136" s="91">
        <v>3</v>
      </c>
      <c r="EI136" s="91">
        <v>4</v>
      </c>
      <c r="EJ136" s="91">
        <v>3</v>
      </c>
      <c r="EK136" s="91">
        <v>4</v>
      </c>
      <c r="EL136" s="91">
        <v>5</v>
      </c>
      <c r="EM136" s="91">
        <v>2</v>
      </c>
      <c r="EN136" s="91">
        <v>4</v>
      </c>
      <c r="EO136" s="91">
        <v>4</v>
      </c>
      <c r="EP136" s="91">
        <v>3</v>
      </c>
      <c r="EQ136" s="91">
        <v>4</v>
      </c>
      <c r="ER136" s="91">
        <v>6</v>
      </c>
      <c r="ES136" s="91">
        <v>5</v>
      </c>
      <c r="ET136" s="91">
        <v>4</v>
      </c>
      <c r="EU136" s="91">
        <v>7</v>
      </c>
      <c r="EV136" s="91">
        <v>3</v>
      </c>
      <c r="EW136" s="91">
        <v>5</v>
      </c>
      <c r="EX136" s="91">
        <v>3</v>
      </c>
      <c r="EY136" s="91">
        <v>5</v>
      </c>
      <c r="EZ136" s="91">
        <v>3</v>
      </c>
      <c r="FA136" s="91">
        <v>4</v>
      </c>
      <c r="FB136" s="91">
        <v>4</v>
      </c>
      <c r="FC136" s="91">
        <v>2</v>
      </c>
      <c r="FD136" s="91">
        <v>4</v>
      </c>
      <c r="FE136" s="91">
        <v>4</v>
      </c>
      <c r="FF136" s="91">
        <v>5</v>
      </c>
      <c r="FG136" s="91">
        <v>4</v>
      </c>
      <c r="FH136" s="91">
        <v>3</v>
      </c>
      <c r="FI136" s="91">
        <v>3</v>
      </c>
      <c r="FJ136" s="91">
        <v>3</v>
      </c>
      <c r="FK136" s="91">
        <v>4</v>
      </c>
      <c r="FL136" s="91">
        <v>5</v>
      </c>
      <c r="FM136" s="91">
        <v>6</v>
      </c>
      <c r="FN136" s="91">
        <v>4</v>
      </c>
      <c r="FO136" s="91">
        <v>5</v>
      </c>
      <c r="FP136" s="91">
        <v>6</v>
      </c>
      <c r="FQ136" s="91">
        <v>5</v>
      </c>
      <c r="FR136" s="91">
        <v>5</v>
      </c>
      <c r="FS136" s="91">
        <v>4</v>
      </c>
      <c r="FT136" s="91">
        <v>4</v>
      </c>
      <c r="FU136" s="91">
        <v>4</v>
      </c>
      <c r="FY136" s="2"/>
      <c r="FZ136" s="2"/>
      <c r="GA136" s="2"/>
      <c r="GB136" s="2"/>
      <c r="GC136" s="2"/>
      <c r="GD136" s="2"/>
    </row>
    <row r="137" spans="1:186" x14ac:dyDescent="0.25">
      <c r="A137" s="2" t="s">
        <v>970</v>
      </c>
      <c r="B137" s="2" t="s">
        <v>438</v>
      </c>
      <c r="C137" s="2" t="s">
        <v>970</v>
      </c>
      <c r="D137" s="2">
        <v>1</v>
      </c>
      <c r="E137" s="2">
        <v>0</v>
      </c>
      <c r="F137" s="2">
        <v>27</v>
      </c>
      <c r="G137" s="2">
        <v>16</v>
      </c>
      <c r="H137" s="2">
        <v>1</v>
      </c>
      <c r="I137" s="2">
        <v>43</v>
      </c>
      <c r="J137" s="2">
        <v>92</v>
      </c>
      <c r="K137" s="2">
        <v>83</v>
      </c>
      <c r="L137" s="2">
        <v>75</v>
      </c>
      <c r="M137" s="2">
        <v>0</v>
      </c>
      <c r="N137" s="2">
        <v>0</v>
      </c>
      <c r="O137" s="2">
        <v>92</v>
      </c>
      <c r="P137" s="2">
        <v>0.42857142857142883</v>
      </c>
      <c r="Q137" s="2">
        <v>72</v>
      </c>
      <c r="R137" s="2">
        <v>-0.16666666666666696</v>
      </c>
      <c r="S137" s="2">
        <v>26</v>
      </c>
      <c r="U137" s="2">
        <v>0</v>
      </c>
      <c r="V137" s="2">
        <v>15</v>
      </c>
      <c r="W137" s="2">
        <v>1</v>
      </c>
      <c r="X137" s="2">
        <v>14</v>
      </c>
      <c r="Y137" s="2">
        <v>0</v>
      </c>
      <c r="Z137" s="2">
        <v>14</v>
      </c>
      <c r="AC137" s="2">
        <v>52</v>
      </c>
      <c r="AD137" s="2">
        <v>635.67999999999995</v>
      </c>
      <c r="AE137" s="2">
        <v>671.05700000000002</v>
      </c>
      <c r="AF137" s="2">
        <v>-35.377000000000066</v>
      </c>
      <c r="AG137" s="2">
        <v>350.00137000000001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3</v>
      </c>
      <c r="AM137" s="78">
        <v>3</v>
      </c>
      <c r="AN137" s="78">
        <v>3</v>
      </c>
      <c r="AO137" s="78">
        <v>2</v>
      </c>
      <c r="AP137" s="78">
        <v>2</v>
      </c>
      <c r="AQ137" s="78">
        <v>2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3</v>
      </c>
      <c r="BA137" s="78">
        <v>3</v>
      </c>
      <c r="BB137" s="78">
        <v>3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1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12</v>
      </c>
      <c r="CK137" s="78">
        <v>12</v>
      </c>
      <c r="CL137" s="78">
        <v>16</v>
      </c>
      <c r="CM137" s="78">
        <v>15</v>
      </c>
      <c r="CN137" s="78">
        <v>10</v>
      </c>
      <c r="CO137" s="78">
        <v>13</v>
      </c>
      <c r="CP137" s="78">
        <v>9</v>
      </c>
      <c r="CQ137" s="78">
        <v>7</v>
      </c>
      <c r="CR137" s="78">
        <v>9</v>
      </c>
      <c r="CS137" s="78">
        <v>11</v>
      </c>
      <c r="CT137" s="78">
        <v>11</v>
      </c>
      <c r="CU137" s="78">
        <v>11</v>
      </c>
      <c r="CV137" s="78">
        <v>16</v>
      </c>
      <c r="CW137" s="78">
        <v>10</v>
      </c>
      <c r="CX137" s="78">
        <v>13</v>
      </c>
      <c r="CY137" s="78">
        <v>13</v>
      </c>
      <c r="CZ137" s="78">
        <v>15</v>
      </c>
      <c r="DA137" s="78">
        <v>15</v>
      </c>
      <c r="DB137" s="78">
        <v>11</v>
      </c>
      <c r="DC137" s="78">
        <v>11</v>
      </c>
      <c r="DD137" s="78">
        <v>10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587</v>
      </c>
      <c r="DL137" s="2" t="s">
        <v>1</v>
      </c>
      <c r="DM137" s="2">
        <v>47</v>
      </c>
      <c r="DN137" s="91">
        <v>4</v>
      </c>
      <c r="DO137" s="91">
        <v>4</v>
      </c>
      <c r="DP137" s="91">
        <v>5</v>
      </c>
      <c r="DQ137" s="91">
        <v>5</v>
      </c>
      <c r="DR137" s="91">
        <v>3</v>
      </c>
      <c r="DS137" s="91">
        <v>7</v>
      </c>
      <c r="DT137" s="91">
        <v>3</v>
      </c>
      <c r="DU137" s="91">
        <v>4</v>
      </c>
      <c r="DV137" s="91">
        <v>6</v>
      </c>
      <c r="DW137" s="91">
        <v>6</v>
      </c>
      <c r="DX137" s="91">
        <v>3</v>
      </c>
      <c r="DY137" s="91">
        <v>3</v>
      </c>
      <c r="DZ137" s="91">
        <v>6</v>
      </c>
      <c r="EA137" s="91">
        <v>3</v>
      </c>
      <c r="EB137" s="91">
        <v>4</v>
      </c>
      <c r="EC137" s="91">
        <v>5</v>
      </c>
      <c r="ED137" s="91">
        <v>5</v>
      </c>
      <c r="EE137" s="91">
        <v>5</v>
      </c>
      <c r="EF137" s="91">
        <v>3</v>
      </c>
      <c r="EG137" s="91">
        <v>4</v>
      </c>
      <c r="EH137" s="91">
        <v>4</v>
      </c>
      <c r="EI137" s="91">
        <v>4</v>
      </c>
      <c r="EJ137" s="91">
        <v>4</v>
      </c>
      <c r="EK137" s="91">
        <v>6</v>
      </c>
      <c r="EL137" s="91">
        <v>5</v>
      </c>
      <c r="EM137" s="91">
        <v>4</v>
      </c>
      <c r="EN137" s="91">
        <v>3</v>
      </c>
      <c r="EO137" s="91">
        <v>3</v>
      </c>
      <c r="EP137" s="91">
        <v>3</v>
      </c>
      <c r="EQ137" s="91">
        <v>3</v>
      </c>
      <c r="ER137" s="91">
        <v>5</v>
      </c>
      <c r="ES137" s="91">
        <v>4</v>
      </c>
      <c r="ET137" s="91">
        <v>4</v>
      </c>
      <c r="EU137" s="91">
        <v>5</v>
      </c>
      <c r="EV137" s="91">
        <v>4</v>
      </c>
      <c r="EW137" s="91">
        <v>4</v>
      </c>
      <c r="EX137" s="91">
        <v>3</v>
      </c>
      <c r="EY137" s="91">
        <v>5</v>
      </c>
      <c r="EZ137" s="91">
        <v>5</v>
      </c>
      <c r="FA137" s="91">
        <v>4</v>
      </c>
      <c r="FB137" s="91">
        <v>3</v>
      </c>
      <c r="FC137" s="91">
        <v>2</v>
      </c>
      <c r="FD137" s="91">
        <v>4</v>
      </c>
      <c r="FE137" s="91">
        <v>4</v>
      </c>
      <c r="FF137" s="91">
        <v>5</v>
      </c>
      <c r="FG137" s="91">
        <v>5</v>
      </c>
      <c r="FH137" s="91">
        <v>3</v>
      </c>
      <c r="FI137" s="91">
        <v>3</v>
      </c>
      <c r="FJ137" s="91">
        <v>3</v>
      </c>
      <c r="FK137" s="91">
        <v>4</v>
      </c>
      <c r="FL137" s="91">
        <v>4</v>
      </c>
      <c r="FM137" s="91">
        <v>5</v>
      </c>
      <c r="FN137" s="91">
        <v>3</v>
      </c>
      <c r="FO137" s="91">
        <v>5</v>
      </c>
      <c r="FP137" s="91">
        <v>5</v>
      </c>
      <c r="FQ137" s="91">
        <v>5</v>
      </c>
      <c r="FR137" s="91">
        <v>5</v>
      </c>
      <c r="FS137" s="91">
        <v>4</v>
      </c>
      <c r="FT137" s="91">
        <v>4</v>
      </c>
      <c r="FU137" s="91">
        <v>4</v>
      </c>
      <c r="FY137" s="2"/>
      <c r="FZ137" s="2"/>
      <c r="GA137" s="2"/>
      <c r="GB137" s="2"/>
      <c r="GC137" s="2"/>
      <c r="GD137" s="2"/>
    </row>
    <row r="138" spans="1:186" x14ac:dyDescent="0.25">
      <c r="A138" s="2" t="s">
        <v>971</v>
      </c>
      <c r="B138" s="2" t="s">
        <v>420</v>
      </c>
      <c r="C138" s="2" t="s">
        <v>971</v>
      </c>
      <c r="D138" s="2">
        <v>0</v>
      </c>
      <c r="E138" s="2">
        <v>0</v>
      </c>
      <c r="F138" s="2">
        <v>30</v>
      </c>
      <c r="G138" s="2">
        <v>20</v>
      </c>
      <c r="H138" s="2">
        <v>0</v>
      </c>
      <c r="I138" s="2">
        <v>50</v>
      </c>
      <c r="J138" s="2">
        <v>96</v>
      </c>
      <c r="K138" s="2">
        <v>92</v>
      </c>
      <c r="L138" s="2">
        <v>75</v>
      </c>
      <c r="M138" s="2">
        <v>0</v>
      </c>
      <c r="N138" s="2">
        <v>0</v>
      </c>
      <c r="O138" s="2">
        <v>96</v>
      </c>
      <c r="P138" s="2">
        <v>0.1904761904761898</v>
      </c>
      <c r="Q138" s="2">
        <v>78</v>
      </c>
      <c r="R138" s="2">
        <v>0.16666666666666607</v>
      </c>
      <c r="S138" s="2">
        <v>26</v>
      </c>
      <c r="U138" s="2">
        <v>0</v>
      </c>
      <c r="V138" s="2">
        <v>19</v>
      </c>
      <c r="W138" s="2">
        <v>0</v>
      </c>
      <c r="X138" s="2">
        <v>17</v>
      </c>
      <c r="Y138" s="2">
        <v>0</v>
      </c>
      <c r="Z138" s="2">
        <v>14</v>
      </c>
      <c r="AC138" s="2">
        <v>54</v>
      </c>
      <c r="AD138" s="2">
        <v>563.69500000000005</v>
      </c>
      <c r="AE138" s="2">
        <v>0</v>
      </c>
      <c r="AG138" s="2">
        <v>363.00137999999998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3</v>
      </c>
      <c r="AM138" s="78">
        <v>3</v>
      </c>
      <c r="AN138" s="78">
        <v>3</v>
      </c>
      <c r="AO138" s="78">
        <v>2</v>
      </c>
      <c r="AP138" s="78">
        <v>2</v>
      </c>
      <c r="AQ138" s="78">
        <v>2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3</v>
      </c>
      <c r="BA138" s="78">
        <v>3</v>
      </c>
      <c r="BB138" s="78">
        <v>3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14</v>
      </c>
      <c r="CK138" s="78">
        <v>12</v>
      </c>
      <c r="CL138" s="78">
        <v>11</v>
      </c>
      <c r="CM138" s="78">
        <v>11</v>
      </c>
      <c r="CN138" s="78">
        <v>9</v>
      </c>
      <c r="CO138" s="78">
        <v>14</v>
      </c>
      <c r="CP138" s="78">
        <v>12</v>
      </c>
      <c r="CQ138" s="78">
        <v>8</v>
      </c>
      <c r="CR138" s="78">
        <v>8</v>
      </c>
      <c r="CS138" s="78">
        <v>12</v>
      </c>
      <c r="CT138" s="78">
        <v>13</v>
      </c>
      <c r="CU138" s="78">
        <v>12</v>
      </c>
      <c r="CV138" s="78">
        <v>18</v>
      </c>
      <c r="CW138" s="78">
        <v>12</v>
      </c>
      <c r="CX138" s="78">
        <v>14</v>
      </c>
      <c r="CY138" s="78">
        <v>12</v>
      </c>
      <c r="CZ138" s="78">
        <v>15</v>
      </c>
      <c r="DA138" s="78">
        <v>15</v>
      </c>
      <c r="DB138" s="78">
        <v>14</v>
      </c>
      <c r="DC138" s="78">
        <v>13</v>
      </c>
      <c r="DD138" s="78">
        <v>14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667</v>
      </c>
      <c r="DL138" s="2" t="s">
        <v>1</v>
      </c>
      <c r="DM138" s="2">
        <v>48</v>
      </c>
      <c r="DN138" s="91">
        <v>5</v>
      </c>
      <c r="DO138" s="91">
        <v>5</v>
      </c>
      <c r="DP138" s="91">
        <v>3</v>
      </c>
      <c r="DQ138" s="91">
        <v>4</v>
      </c>
      <c r="DR138" s="91">
        <v>3</v>
      </c>
      <c r="DS138" s="91">
        <v>4</v>
      </c>
      <c r="DT138" s="91">
        <v>4</v>
      </c>
      <c r="DU138" s="91">
        <v>4</v>
      </c>
      <c r="DV138" s="91">
        <v>5</v>
      </c>
      <c r="DW138" s="91">
        <v>5</v>
      </c>
      <c r="DX138" s="91">
        <v>4</v>
      </c>
      <c r="DY138" s="91">
        <v>4</v>
      </c>
      <c r="DZ138" s="91">
        <v>8</v>
      </c>
      <c r="EA138" s="91">
        <v>4</v>
      </c>
      <c r="EB138" s="91">
        <v>4</v>
      </c>
      <c r="EC138" s="91">
        <v>4</v>
      </c>
      <c r="ED138" s="91">
        <v>6</v>
      </c>
      <c r="EE138" s="91">
        <v>6</v>
      </c>
      <c r="EF138" s="91">
        <v>5</v>
      </c>
      <c r="EG138" s="91">
        <v>4</v>
      </c>
      <c r="EH138" s="91">
        <v>5</v>
      </c>
      <c r="EI138" s="91">
        <v>4</v>
      </c>
      <c r="EJ138" s="91">
        <v>3</v>
      </c>
      <c r="EK138" s="91">
        <v>5</v>
      </c>
      <c r="EL138" s="91">
        <v>3</v>
      </c>
      <c r="EM138" s="91">
        <v>3</v>
      </c>
      <c r="EN138" s="91">
        <v>6</v>
      </c>
      <c r="EO138" s="91">
        <v>4</v>
      </c>
      <c r="EP138" s="91">
        <v>4</v>
      </c>
      <c r="EQ138" s="91">
        <v>3</v>
      </c>
      <c r="ER138" s="91">
        <v>7</v>
      </c>
      <c r="ES138" s="91">
        <v>5</v>
      </c>
      <c r="ET138" s="91">
        <v>4</v>
      </c>
      <c r="EU138" s="91">
        <v>6</v>
      </c>
      <c r="EV138" s="91">
        <v>4</v>
      </c>
      <c r="EW138" s="91">
        <v>5</v>
      </c>
      <c r="EX138" s="91">
        <v>4</v>
      </c>
      <c r="EY138" s="91">
        <v>5</v>
      </c>
      <c r="EZ138" s="91">
        <v>4</v>
      </c>
      <c r="FA138" s="91">
        <v>4</v>
      </c>
      <c r="FB138" s="91">
        <v>5</v>
      </c>
      <c r="FC138" s="91">
        <v>4</v>
      </c>
      <c r="FD138" s="91">
        <v>5</v>
      </c>
      <c r="FE138" s="91">
        <v>4</v>
      </c>
      <c r="FF138" s="91">
        <v>3</v>
      </c>
      <c r="FG138" s="91">
        <v>4</v>
      </c>
      <c r="FH138" s="91">
        <v>3</v>
      </c>
      <c r="FI138" s="91">
        <v>4</v>
      </c>
      <c r="FJ138" s="91">
        <v>4</v>
      </c>
      <c r="FK138" s="91">
        <v>4</v>
      </c>
      <c r="FL138" s="91">
        <v>4</v>
      </c>
      <c r="FM138" s="91">
        <v>4</v>
      </c>
      <c r="FN138" s="91">
        <v>4</v>
      </c>
      <c r="FO138" s="91">
        <v>5</v>
      </c>
      <c r="FP138" s="91">
        <v>4</v>
      </c>
      <c r="FQ138" s="91">
        <v>4</v>
      </c>
      <c r="FR138" s="91">
        <v>5</v>
      </c>
      <c r="FS138" s="91">
        <v>5</v>
      </c>
      <c r="FT138" s="91">
        <v>4</v>
      </c>
      <c r="FU138" s="91">
        <v>5</v>
      </c>
      <c r="FY138" s="2"/>
      <c r="FZ138" s="2"/>
      <c r="GA138" s="2"/>
      <c r="GB138" s="2"/>
      <c r="GC138" s="2"/>
      <c r="GD138" s="2"/>
    </row>
    <row r="139" spans="1:186" x14ac:dyDescent="0.25">
      <c r="A139" s="2" t="s">
        <v>972</v>
      </c>
      <c r="B139" s="2" t="s">
        <v>667</v>
      </c>
      <c r="C139" s="2" t="s">
        <v>971</v>
      </c>
      <c r="D139" s="2">
        <v>2</v>
      </c>
      <c r="E139" s="2">
        <v>0</v>
      </c>
      <c r="F139" s="2">
        <v>28</v>
      </c>
      <c r="G139" s="2">
        <v>21</v>
      </c>
      <c r="H139" s="2">
        <v>2</v>
      </c>
      <c r="I139" s="2">
        <v>49</v>
      </c>
      <c r="J139" s="2">
        <v>88</v>
      </c>
      <c r="K139" s="2">
        <v>95</v>
      </c>
      <c r="L139" s="2">
        <v>80</v>
      </c>
      <c r="M139" s="2">
        <v>0</v>
      </c>
      <c r="N139" s="2">
        <v>0</v>
      </c>
      <c r="O139" s="2">
        <v>88</v>
      </c>
      <c r="P139" s="2">
        <v>-0.33333333333333304</v>
      </c>
      <c r="Q139" s="2">
        <v>80</v>
      </c>
      <c r="R139" s="2">
        <v>0</v>
      </c>
      <c r="S139" s="2">
        <v>29</v>
      </c>
      <c r="U139" s="2">
        <v>2</v>
      </c>
      <c r="V139" s="2">
        <v>15</v>
      </c>
      <c r="W139" s="2">
        <v>0</v>
      </c>
      <c r="X139" s="2">
        <v>18</v>
      </c>
      <c r="Y139" s="2">
        <v>0</v>
      </c>
      <c r="Z139" s="2">
        <v>16</v>
      </c>
      <c r="AC139" s="2">
        <v>55</v>
      </c>
      <c r="AD139" s="2">
        <v>563.69500000000005</v>
      </c>
      <c r="AE139" s="2">
        <v>726.45699999999999</v>
      </c>
      <c r="AF139" s="2">
        <v>-162.76199999999994</v>
      </c>
      <c r="AG139" s="2">
        <v>363.00139000000001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2</v>
      </c>
      <c r="AP139" s="78">
        <v>2</v>
      </c>
      <c r="AQ139" s="78">
        <v>2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3</v>
      </c>
      <c r="BA139" s="78">
        <v>3</v>
      </c>
      <c r="BB139" s="78">
        <v>3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1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1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12</v>
      </c>
      <c r="CK139" s="78">
        <v>14</v>
      </c>
      <c r="CL139" s="78">
        <v>10</v>
      </c>
      <c r="CM139" s="78">
        <v>11</v>
      </c>
      <c r="CN139" s="78">
        <v>12</v>
      </c>
      <c r="CO139" s="78">
        <v>13</v>
      </c>
      <c r="CP139" s="78">
        <v>13</v>
      </c>
      <c r="CQ139" s="78">
        <v>9</v>
      </c>
      <c r="CR139" s="78">
        <v>9</v>
      </c>
      <c r="CS139" s="78">
        <v>11</v>
      </c>
      <c r="CT139" s="78">
        <v>12</v>
      </c>
      <c r="CU139" s="78">
        <v>17</v>
      </c>
      <c r="CV139" s="78">
        <v>19</v>
      </c>
      <c r="CW139" s="78">
        <v>14</v>
      </c>
      <c r="CX139" s="78">
        <v>11</v>
      </c>
      <c r="CY139" s="78">
        <v>12</v>
      </c>
      <c r="CZ139" s="78">
        <v>16</v>
      </c>
      <c r="DA139" s="78">
        <v>13</v>
      </c>
      <c r="DB139" s="78">
        <v>12</v>
      </c>
      <c r="DC139" s="78">
        <v>14</v>
      </c>
      <c r="DD139" s="78">
        <v>9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420</v>
      </c>
      <c r="DL139" s="2" t="s">
        <v>1</v>
      </c>
      <c r="DM139" s="2">
        <v>48</v>
      </c>
      <c r="DN139" s="91">
        <v>4</v>
      </c>
      <c r="DO139" s="91">
        <v>4</v>
      </c>
      <c r="DP139" s="91">
        <v>4</v>
      </c>
      <c r="DQ139" s="91">
        <v>3</v>
      </c>
      <c r="DR139" s="91">
        <v>4</v>
      </c>
      <c r="DS139" s="91">
        <v>3</v>
      </c>
      <c r="DT139" s="91">
        <v>4</v>
      </c>
      <c r="DU139" s="91">
        <v>5</v>
      </c>
      <c r="DV139" s="91">
        <v>4</v>
      </c>
      <c r="DW139" s="91">
        <v>5</v>
      </c>
      <c r="DX139" s="91">
        <v>3</v>
      </c>
      <c r="DY139" s="91">
        <v>6</v>
      </c>
      <c r="DZ139" s="91">
        <v>6</v>
      </c>
      <c r="EA139" s="91">
        <v>6</v>
      </c>
      <c r="EB139" s="91">
        <v>2</v>
      </c>
      <c r="EC139" s="91">
        <v>4</v>
      </c>
      <c r="ED139" s="91">
        <v>5</v>
      </c>
      <c r="EE139" s="91">
        <v>3</v>
      </c>
      <c r="EF139" s="91">
        <v>5</v>
      </c>
      <c r="EG139" s="91">
        <v>6</v>
      </c>
      <c r="EH139" s="91">
        <v>2</v>
      </c>
      <c r="EI139" s="91">
        <v>4</v>
      </c>
      <c r="EJ139" s="91">
        <v>5</v>
      </c>
      <c r="EK139" s="91">
        <v>3</v>
      </c>
      <c r="EL139" s="91">
        <v>4</v>
      </c>
      <c r="EM139" s="91">
        <v>4</v>
      </c>
      <c r="EN139" s="91">
        <v>6</v>
      </c>
      <c r="EO139" s="91">
        <v>4</v>
      </c>
      <c r="EP139" s="91">
        <v>4</v>
      </c>
      <c r="EQ139" s="91">
        <v>5</v>
      </c>
      <c r="ER139" s="91">
        <v>6</v>
      </c>
      <c r="ES139" s="91">
        <v>5</v>
      </c>
      <c r="ET139" s="91">
        <v>6</v>
      </c>
      <c r="EU139" s="91">
        <v>6</v>
      </c>
      <c r="EV139" s="91">
        <v>4</v>
      </c>
      <c r="EW139" s="91">
        <v>4</v>
      </c>
      <c r="EX139" s="91">
        <v>4</v>
      </c>
      <c r="EY139" s="91">
        <v>5</v>
      </c>
      <c r="EZ139" s="91">
        <v>6</v>
      </c>
      <c r="FA139" s="91">
        <v>4</v>
      </c>
      <c r="FB139" s="91">
        <v>3</v>
      </c>
      <c r="FC139" s="91">
        <v>3</v>
      </c>
      <c r="FD139" s="91">
        <v>4</v>
      </c>
      <c r="FE139" s="91">
        <v>5</v>
      </c>
      <c r="FF139" s="91">
        <v>3</v>
      </c>
      <c r="FG139" s="91">
        <v>4</v>
      </c>
      <c r="FH139" s="91">
        <v>4</v>
      </c>
      <c r="FI139" s="91">
        <v>4</v>
      </c>
      <c r="FJ139" s="91">
        <v>5</v>
      </c>
      <c r="FK139" s="91">
        <v>4</v>
      </c>
      <c r="FL139" s="91">
        <v>5</v>
      </c>
      <c r="FM139" s="91">
        <v>7</v>
      </c>
      <c r="FN139" s="91">
        <v>4</v>
      </c>
      <c r="FO139" s="91">
        <v>5</v>
      </c>
      <c r="FP139" s="91">
        <v>4</v>
      </c>
      <c r="FQ139" s="91">
        <v>6</v>
      </c>
      <c r="FR139" s="91">
        <v>4</v>
      </c>
      <c r="FS139" s="91">
        <v>3</v>
      </c>
      <c r="FT139" s="91">
        <v>5</v>
      </c>
      <c r="FU139" s="91">
        <v>4</v>
      </c>
      <c r="FY139" s="2"/>
      <c r="FZ139" s="2"/>
      <c r="GA139" s="2"/>
      <c r="GB139" s="2"/>
      <c r="GC139" s="2"/>
      <c r="GD139" s="2"/>
    </row>
    <row r="140" spans="1:186" x14ac:dyDescent="0.25">
      <c r="A140" s="2" t="s">
        <v>973</v>
      </c>
      <c r="B140" s="2" t="s">
        <v>659</v>
      </c>
      <c r="C140" s="2" t="s">
        <v>973</v>
      </c>
      <c r="D140" s="2">
        <v>2</v>
      </c>
      <c r="E140" s="2">
        <v>0</v>
      </c>
      <c r="F140" s="2">
        <v>26</v>
      </c>
      <c r="G140" s="2">
        <v>22</v>
      </c>
      <c r="H140" s="2">
        <v>2</v>
      </c>
      <c r="I140" s="2">
        <v>48</v>
      </c>
      <c r="J140" s="2">
        <v>95</v>
      </c>
      <c r="K140" s="2">
        <v>88</v>
      </c>
      <c r="L140" s="2">
        <v>81</v>
      </c>
      <c r="M140" s="2">
        <v>0</v>
      </c>
      <c r="N140" s="2">
        <v>0</v>
      </c>
      <c r="O140" s="2">
        <v>95</v>
      </c>
      <c r="P140" s="2">
        <v>0.33333333333333304</v>
      </c>
      <c r="Q140" s="2">
        <v>75</v>
      </c>
      <c r="R140" s="2">
        <v>-0.33333333333333304</v>
      </c>
      <c r="S140" s="2">
        <v>29</v>
      </c>
      <c r="U140" s="2">
        <v>1</v>
      </c>
      <c r="V140" s="2">
        <v>17</v>
      </c>
      <c r="W140" s="2">
        <v>1</v>
      </c>
      <c r="X140" s="2">
        <v>16</v>
      </c>
      <c r="Y140" s="2">
        <v>0</v>
      </c>
      <c r="Z140" s="2">
        <v>15</v>
      </c>
      <c r="AC140" s="2">
        <v>56</v>
      </c>
      <c r="AD140" s="2">
        <v>558.15800000000002</v>
      </c>
      <c r="AE140" s="2">
        <v>0</v>
      </c>
      <c r="AG140" s="2">
        <v>364.00139999999999</v>
      </c>
      <c r="AH140" s="78">
        <v>3</v>
      </c>
      <c r="AI140" s="78">
        <v>3</v>
      </c>
      <c r="AJ140" s="78">
        <v>3</v>
      </c>
      <c r="AK140" s="78">
        <v>3</v>
      </c>
      <c r="AL140" s="78">
        <v>3</v>
      </c>
      <c r="AM140" s="78">
        <v>3</v>
      </c>
      <c r="AN140" s="78">
        <v>3</v>
      </c>
      <c r="AO140" s="78">
        <v>2</v>
      </c>
      <c r="AP140" s="78">
        <v>2</v>
      </c>
      <c r="AQ140" s="78">
        <v>2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3</v>
      </c>
      <c r="AZ140" s="78">
        <v>3</v>
      </c>
      <c r="BA140" s="78">
        <v>3</v>
      </c>
      <c r="BB140" s="78">
        <v>3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1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1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14</v>
      </c>
      <c r="CK140" s="78">
        <v>11</v>
      </c>
      <c r="CL140" s="78">
        <v>15</v>
      </c>
      <c r="CM140" s="78">
        <v>11</v>
      </c>
      <c r="CN140" s="78">
        <v>9</v>
      </c>
      <c r="CO140" s="78">
        <v>13</v>
      </c>
      <c r="CP140" s="78">
        <v>11</v>
      </c>
      <c r="CQ140" s="78">
        <v>7</v>
      </c>
      <c r="CR140" s="78">
        <v>8</v>
      </c>
      <c r="CS140" s="78">
        <v>12</v>
      </c>
      <c r="CT140" s="78">
        <v>13</v>
      </c>
      <c r="CU140" s="78">
        <v>13</v>
      </c>
      <c r="CV140" s="78">
        <v>20</v>
      </c>
      <c r="CW140" s="78">
        <v>13</v>
      </c>
      <c r="CX140" s="78">
        <v>13</v>
      </c>
      <c r="CY140" s="78">
        <v>15</v>
      </c>
      <c r="CZ140" s="78">
        <v>16</v>
      </c>
      <c r="DA140" s="78">
        <v>14</v>
      </c>
      <c r="DB140" s="78">
        <v>14</v>
      </c>
      <c r="DC140" s="78">
        <v>11</v>
      </c>
      <c r="DD140" s="78">
        <v>11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617</v>
      </c>
      <c r="DL140" s="2" t="s">
        <v>1</v>
      </c>
      <c r="DM140" s="2">
        <v>50</v>
      </c>
      <c r="DN140" s="91">
        <v>4</v>
      </c>
      <c r="DO140" s="91">
        <v>4</v>
      </c>
      <c r="DP140" s="91">
        <v>5</v>
      </c>
      <c r="DQ140" s="91">
        <v>4</v>
      </c>
      <c r="DR140" s="91">
        <v>2</v>
      </c>
      <c r="DS140" s="91">
        <v>5</v>
      </c>
      <c r="DT140" s="91">
        <v>3</v>
      </c>
      <c r="DU140" s="91">
        <v>4</v>
      </c>
      <c r="DV140" s="91">
        <v>4</v>
      </c>
      <c r="DW140" s="91">
        <v>6</v>
      </c>
      <c r="DX140" s="91">
        <v>4</v>
      </c>
      <c r="DY140" s="91">
        <v>4</v>
      </c>
      <c r="DZ140" s="91">
        <v>7</v>
      </c>
      <c r="EA140" s="91">
        <v>5</v>
      </c>
      <c r="EB140" s="91">
        <v>5</v>
      </c>
      <c r="EC140" s="91">
        <v>7</v>
      </c>
      <c r="ED140" s="91">
        <v>7</v>
      </c>
      <c r="EE140" s="91">
        <v>5</v>
      </c>
      <c r="EF140" s="91">
        <v>4</v>
      </c>
      <c r="EG140" s="91">
        <v>3</v>
      </c>
      <c r="EH140" s="91">
        <v>3</v>
      </c>
      <c r="EI140" s="91">
        <v>4</v>
      </c>
      <c r="EJ140" s="91">
        <v>4</v>
      </c>
      <c r="EK140" s="91">
        <v>4</v>
      </c>
      <c r="EL140" s="91">
        <v>4</v>
      </c>
      <c r="EM140" s="91">
        <v>3</v>
      </c>
      <c r="EN140" s="91">
        <v>4</v>
      </c>
      <c r="EO140" s="91">
        <v>3</v>
      </c>
      <c r="EP140" s="91">
        <v>3</v>
      </c>
      <c r="EQ140" s="91">
        <v>4</v>
      </c>
      <c r="ER140" s="91">
        <v>6</v>
      </c>
      <c r="ES140" s="91">
        <v>5</v>
      </c>
      <c r="ET140" s="91">
        <v>5</v>
      </c>
      <c r="EU140" s="91">
        <v>6</v>
      </c>
      <c r="EV140" s="91">
        <v>4</v>
      </c>
      <c r="EW140" s="91">
        <v>4</v>
      </c>
      <c r="EX140" s="91">
        <v>5</v>
      </c>
      <c r="EY140" s="91">
        <v>4</v>
      </c>
      <c r="EZ140" s="91">
        <v>5</v>
      </c>
      <c r="FA140" s="91">
        <v>5</v>
      </c>
      <c r="FB140" s="91">
        <v>4</v>
      </c>
      <c r="FC140" s="91">
        <v>2</v>
      </c>
      <c r="FD140" s="91">
        <v>6</v>
      </c>
      <c r="FE140" s="91">
        <v>3</v>
      </c>
      <c r="FF140" s="91">
        <v>6</v>
      </c>
      <c r="FG140" s="91">
        <v>3</v>
      </c>
      <c r="FH140" s="91">
        <v>4</v>
      </c>
      <c r="FI140" s="91">
        <v>4</v>
      </c>
      <c r="FJ140" s="91">
        <v>5</v>
      </c>
      <c r="FK140" s="91">
        <v>4</v>
      </c>
      <c r="FL140" s="91">
        <v>4</v>
      </c>
      <c r="FM140" s="91">
        <v>7</v>
      </c>
      <c r="FN140" s="91">
        <v>4</v>
      </c>
      <c r="FO140" s="91">
        <v>4</v>
      </c>
      <c r="FP140" s="91">
        <v>3</v>
      </c>
      <c r="FQ140" s="91">
        <v>5</v>
      </c>
      <c r="FR140" s="91">
        <v>4</v>
      </c>
      <c r="FS140" s="91">
        <v>5</v>
      </c>
      <c r="FT140" s="91">
        <v>4</v>
      </c>
      <c r="FU140" s="91">
        <v>6</v>
      </c>
      <c r="FY140" s="2"/>
      <c r="FZ140" s="2"/>
      <c r="GA140" s="2"/>
      <c r="GB140" s="2"/>
      <c r="GC140" s="2"/>
      <c r="GD140" s="2"/>
    </row>
    <row r="141" spans="1:186" x14ac:dyDescent="0.25">
      <c r="A141" s="2" t="s">
        <v>974</v>
      </c>
      <c r="B141" s="2" t="s">
        <v>663</v>
      </c>
      <c r="C141" s="2" t="s">
        <v>974</v>
      </c>
      <c r="D141" s="2">
        <v>2</v>
      </c>
      <c r="E141" s="2">
        <v>0</v>
      </c>
      <c r="F141" s="2">
        <v>24</v>
      </c>
      <c r="G141" s="2">
        <v>25</v>
      </c>
      <c r="H141" s="2">
        <v>2</v>
      </c>
      <c r="I141" s="2">
        <v>49</v>
      </c>
      <c r="J141" s="2">
        <v>90</v>
      </c>
      <c r="K141" s="2">
        <v>95</v>
      </c>
      <c r="L141" s="2">
        <v>81</v>
      </c>
      <c r="M141" s="2">
        <v>0</v>
      </c>
      <c r="N141" s="2">
        <v>0</v>
      </c>
      <c r="O141" s="2">
        <v>90</v>
      </c>
      <c r="P141" s="2">
        <v>-0.23809523809523814</v>
      </c>
      <c r="Q141" s="2">
        <v>82</v>
      </c>
      <c r="R141" s="2">
        <v>5.5555555555555358E-2</v>
      </c>
      <c r="S141" s="2">
        <v>30</v>
      </c>
      <c r="U141" s="2">
        <v>1</v>
      </c>
      <c r="V141" s="2">
        <v>17</v>
      </c>
      <c r="W141" s="2">
        <v>1</v>
      </c>
      <c r="X141" s="2">
        <v>17</v>
      </c>
      <c r="Y141" s="2">
        <v>0</v>
      </c>
      <c r="Z141" s="2">
        <v>15</v>
      </c>
      <c r="AC141" s="2">
        <v>57</v>
      </c>
      <c r="AD141" s="2">
        <v>547.08299999999997</v>
      </c>
      <c r="AE141" s="2">
        <v>0</v>
      </c>
      <c r="AG141" s="2">
        <v>366.00141000000002</v>
      </c>
      <c r="AH141" s="78">
        <v>3</v>
      </c>
      <c r="AI141" s="78">
        <v>3</v>
      </c>
      <c r="AJ141" s="78">
        <v>3</v>
      </c>
      <c r="AK141" s="78">
        <v>3</v>
      </c>
      <c r="AL141" s="78">
        <v>3</v>
      </c>
      <c r="AM141" s="78">
        <v>3</v>
      </c>
      <c r="AN141" s="78">
        <v>3</v>
      </c>
      <c r="AO141" s="78">
        <v>2</v>
      </c>
      <c r="AP141" s="78">
        <v>2</v>
      </c>
      <c r="AQ141" s="78">
        <v>2</v>
      </c>
      <c r="AR141" s="78">
        <v>3</v>
      </c>
      <c r="AS141" s="78">
        <v>3</v>
      </c>
      <c r="AT141" s="78">
        <v>3</v>
      </c>
      <c r="AU141" s="78">
        <v>3</v>
      </c>
      <c r="AV141" s="78">
        <v>3</v>
      </c>
      <c r="AW141" s="78">
        <v>3</v>
      </c>
      <c r="AX141" s="78">
        <v>3</v>
      </c>
      <c r="AY141" s="78">
        <v>3</v>
      </c>
      <c r="AZ141" s="78">
        <v>3</v>
      </c>
      <c r="BA141" s="78">
        <v>3</v>
      </c>
      <c r="BB141" s="78">
        <v>3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2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13</v>
      </c>
      <c r="CK141" s="78">
        <v>12</v>
      </c>
      <c r="CL141" s="78">
        <v>12</v>
      </c>
      <c r="CM141" s="78">
        <v>11</v>
      </c>
      <c r="CN141" s="78">
        <v>11</v>
      </c>
      <c r="CO141" s="78">
        <v>14</v>
      </c>
      <c r="CP141" s="78">
        <v>12</v>
      </c>
      <c r="CQ141" s="78">
        <v>9</v>
      </c>
      <c r="CR141" s="78">
        <v>7</v>
      </c>
      <c r="CS141" s="78">
        <v>10</v>
      </c>
      <c r="CT141" s="78">
        <v>12</v>
      </c>
      <c r="CU141" s="78">
        <v>15</v>
      </c>
      <c r="CV141" s="78">
        <v>19</v>
      </c>
      <c r="CW141" s="78">
        <v>13</v>
      </c>
      <c r="CX141" s="78">
        <v>14</v>
      </c>
      <c r="CY141" s="78">
        <v>15</v>
      </c>
      <c r="CZ141" s="78">
        <v>16</v>
      </c>
      <c r="DA141" s="78">
        <v>15</v>
      </c>
      <c r="DB141" s="78">
        <v>14</v>
      </c>
      <c r="DC141" s="78">
        <v>13</v>
      </c>
      <c r="DD141" s="78">
        <v>9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618</v>
      </c>
      <c r="DL141" s="2" t="s">
        <v>1</v>
      </c>
      <c r="DM141" s="2">
        <v>51</v>
      </c>
      <c r="DN141" s="91">
        <v>5</v>
      </c>
      <c r="DO141" s="91">
        <v>5</v>
      </c>
      <c r="DP141" s="91">
        <v>3</v>
      </c>
      <c r="DQ141" s="91">
        <v>3</v>
      </c>
      <c r="DR141" s="91">
        <v>3</v>
      </c>
      <c r="DS141" s="91">
        <v>4</v>
      </c>
      <c r="DT141" s="91">
        <v>4</v>
      </c>
      <c r="DU141" s="91">
        <v>4</v>
      </c>
      <c r="DV141" s="91">
        <v>4</v>
      </c>
      <c r="DW141" s="91">
        <v>5</v>
      </c>
      <c r="DX141" s="91">
        <v>4</v>
      </c>
      <c r="DY141" s="91">
        <v>4</v>
      </c>
      <c r="DZ141" s="91">
        <v>6</v>
      </c>
      <c r="EA141" s="91">
        <v>5</v>
      </c>
      <c r="EB141" s="91">
        <v>4</v>
      </c>
      <c r="EC141" s="91">
        <v>5</v>
      </c>
      <c r="ED141" s="91">
        <v>6</v>
      </c>
      <c r="EE141" s="91">
        <v>5</v>
      </c>
      <c r="EF141" s="91">
        <v>5</v>
      </c>
      <c r="EG141" s="91">
        <v>4</v>
      </c>
      <c r="EH141" s="91">
        <v>2</v>
      </c>
      <c r="EI141" s="91">
        <v>3</v>
      </c>
      <c r="EJ141" s="91">
        <v>4</v>
      </c>
      <c r="EK141" s="91">
        <v>4</v>
      </c>
      <c r="EL141" s="91">
        <v>4</v>
      </c>
      <c r="EM141" s="91">
        <v>3</v>
      </c>
      <c r="EN141" s="91">
        <v>6</v>
      </c>
      <c r="EO141" s="91">
        <v>4</v>
      </c>
      <c r="EP141" s="91">
        <v>5</v>
      </c>
      <c r="EQ141" s="91">
        <v>3</v>
      </c>
      <c r="ER141" s="91">
        <v>5</v>
      </c>
      <c r="ES141" s="91">
        <v>4</v>
      </c>
      <c r="ET141" s="91">
        <v>5</v>
      </c>
      <c r="EU141" s="91">
        <v>6</v>
      </c>
      <c r="EV141" s="91">
        <v>4</v>
      </c>
      <c r="EW141" s="91">
        <v>5</v>
      </c>
      <c r="EX141" s="91">
        <v>5</v>
      </c>
      <c r="EY141" s="91">
        <v>5</v>
      </c>
      <c r="EZ141" s="91">
        <v>6</v>
      </c>
      <c r="FA141" s="91">
        <v>6</v>
      </c>
      <c r="FB141" s="91">
        <v>6</v>
      </c>
      <c r="FC141" s="91">
        <v>2</v>
      </c>
      <c r="FD141" s="91">
        <v>5</v>
      </c>
      <c r="FE141" s="91">
        <v>3</v>
      </c>
      <c r="FF141" s="91">
        <v>5</v>
      </c>
      <c r="FG141" s="91">
        <v>4</v>
      </c>
      <c r="FH141" s="91">
        <v>5</v>
      </c>
      <c r="FI141" s="91">
        <v>4</v>
      </c>
      <c r="FJ141" s="91">
        <v>4</v>
      </c>
      <c r="FK141" s="91">
        <v>4</v>
      </c>
      <c r="FL141" s="91">
        <v>6</v>
      </c>
      <c r="FM141" s="91">
        <v>7</v>
      </c>
      <c r="FN141" s="91">
        <v>4</v>
      </c>
      <c r="FO141" s="91">
        <v>5</v>
      </c>
      <c r="FP141" s="91">
        <v>5</v>
      </c>
      <c r="FQ141" s="91">
        <v>5</v>
      </c>
      <c r="FR141" s="91">
        <v>4</v>
      </c>
      <c r="FS141" s="91">
        <v>3</v>
      </c>
      <c r="FT141" s="91">
        <v>3</v>
      </c>
      <c r="FU141" s="91">
        <v>5</v>
      </c>
      <c r="FY141" s="2"/>
      <c r="FZ141" s="2"/>
      <c r="GA141" s="2"/>
      <c r="GB141" s="2"/>
      <c r="GC141" s="2"/>
      <c r="GD141" s="2"/>
    </row>
    <row r="142" spans="1:186" x14ac:dyDescent="0.25">
      <c r="A142" s="2" t="s">
        <v>975</v>
      </c>
      <c r="B142" s="2" t="s">
        <v>354</v>
      </c>
      <c r="C142" s="2" t="s">
        <v>975</v>
      </c>
      <c r="D142" s="2">
        <v>0</v>
      </c>
      <c r="E142" s="2">
        <v>0</v>
      </c>
      <c r="F142" s="2">
        <v>28</v>
      </c>
      <c r="G142" s="2">
        <v>24</v>
      </c>
      <c r="H142" s="2">
        <v>0</v>
      </c>
      <c r="I142" s="2">
        <v>52</v>
      </c>
      <c r="J142" s="2">
        <v>103</v>
      </c>
      <c r="K142" s="2">
        <v>90</v>
      </c>
      <c r="L142" s="2">
        <v>78</v>
      </c>
      <c r="M142" s="2">
        <v>0</v>
      </c>
      <c r="N142" s="2">
        <v>0</v>
      </c>
      <c r="O142" s="2">
        <v>103</v>
      </c>
      <c r="P142" s="2">
        <v>0.61904761904761951</v>
      </c>
      <c r="Q142" s="2">
        <v>76</v>
      </c>
      <c r="R142" s="2">
        <v>-0.11111111111111072</v>
      </c>
      <c r="S142" s="2">
        <v>24</v>
      </c>
      <c r="U142" s="2">
        <v>0</v>
      </c>
      <c r="V142" s="2">
        <v>18</v>
      </c>
      <c r="W142" s="2">
        <v>0</v>
      </c>
      <c r="X142" s="2">
        <v>19</v>
      </c>
      <c r="Y142" s="2">
        <v>0</v>
      </c>
      <c r="Z142" s="2">
        <v>15</v>
      </c>
      <c r="AC142" s="2">
        <v>58</v>
      </c>
      <c r="AD142" s="2">
        <v>519.39700000000005</v>
      </c>
      <c r="AE142" s="2">
        <v>0</v>
      </c>
      <c r="AG142" s="2">
        <v>371.00142</v>
      </c>
      <c r="AH142" s="78">
        <v>3</v>
      </c>
      <c r="AI142" s="78">
        <v>3</v>
      </c>
      <c r="AJ142" s="78">
        <v>3</v>
      </c>
      <c r="AK142" s="78">
        <v>3</v>
      </c>
      <c r="AL142" s="78">
        <v>3</v>
      </c>
      <c r="AM142" s="78">
        <v>3</v>
      </c>
      <c r="AN142" s="78">
        <v>3</v>
      </c>
      <c r="AO142" s="78">
        <v>2</v>
      </c>
      <c r="AP142" s="78">
        <v>2</v>
      </c>
      <c r="AQ142" s="78">
        <v>2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3</v>
      </c>
      <c r="AZ142" s="78">
        <v>3</v>
      </c>
      <c r="BA142" s="78">
        <v>3</v>
      </c>
      <c r="BB142" s="78">
        <v>3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10</v>
      </c>
      <c r="CK142" s="78">
        <v>12</v>
      </c>
      <c r="CL142" s="78">
        <v>14</v>
      </c>
      <c r="CM142" s="78">
        <v>12</v>
      </c>
      <c r="CN142" s="78">
        <v>11</v>
      </c>
      <c r="CO142" s="78">
        <v>14</v>
      </c>
      <c r="CP142" s="78">
        <v>11</v>
      </c>
      <c r="CQ142" s="78">
        <v>9</v>
      </c>
      <c r="CR142" s="78">
        <v>9</v>
      </c>
      <c r="CS142" s="78">
        <v>12</v>
      </c>
      <c r="CT142" s="78">
        <v>14</v>
      </c>
      <c r="CU142" s="78">
        <v>12</v>
      </c>
      <c r="CV142" s="78">
        <v>21</v>
      </c>
      <c r="CW142" s="78">
        <v>13</v>
      </c>
      <c r="CX142" s="78">
        <v>12</v>
      </c>
      <c r="CY142" s="78">
        <v>11</v>
      </c>
      <c r="CZ142" s="78">
        <v>17</v>
      </c>
      <c r="DA142" s="78">
        <v>14</v>
      </c>
      <c r="DB142" s="78">
        <v>16</v>
      </c>
      <c r="DC142" s="78">
        <v>15</v>
      </c>
      <c r="DD142" s="78">
        <v>12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668</v>
      </c>
      <c r="DL142" s="2" t="s">
        <v>1</v>
      </c>
      <c r="DM142" s="2">
        <v>52</v>
      </c>
      <c r="DN142" s="91">
        <v>3</v>
      </c>
      <c r="DO142" s="91">
        <v>4</v>
      </c>
      <c r="DP142" s="91">
        <v>5</v>
      </c>
      <c r="DQ142" s="91">
        <v>4</v>
      </c>
      <c r="DR142" s="91">
        <v>4</v>
      </c>
      <c r="DS142" s="91">
        <v>4</v>
      </c>
      <c r="DT142" s="91">
        <v>4</v>
      </c>
      <c r="DU142" s="91">
        <v>5</v>
      </c>
      <c r="DV142" s="91">
        <v>5</v>
      </c>
      <c r="DW142" s="91">
        <v>6</v>
      </c>
      <c r="DX142" s="91">
        <v>5</v>
      </c>
      <c r="DY142" s="91">
        <v>5</v>
      </c>
      <c r="DZ142" s="91">
        <v>9</v>
      </c>
      <c r="EA142" s="91">
        <v>5</v>
      </c>
      <c r="EB142" s="91">
        <v>3</v>
      </c>
      <c r="EC142" s="91">
        <v>3</v>
      </c>
      <c r="ED142" s="91">
        <v>8</v>
      </c>
      <c r="EE142" s="91">
        <v>5</v>
      </c>
      <c r="EF142" s="91">
        <v>7</v>
      </c>
      <c r="EG142" s="91">
        <v>5</v>
      </c>
      <c r="EH142" s="91">
        <v>4</v>
      </c>
      <c r="EI142" s="91">
        <v>4</v>
      </c>
      <c r="EJ142" s="91">
        <v>4</v>
      </c>
      <c r="EK142" s="91">
        <v>4</v>
      </c>
      <c r="EL142" s="91">
        <v>4</v>
      </c>
      <c r="EM142" s="91">
        <v>3</v>
      </c>
      <c r="EN142" s="91">
        <v>5</v>
      </c>
      <c r="EO142" s="91">
        <v>3</v>
      </c>
      <c r="EP142" s="91">
        <v>4</v>
      </c>
      <c r="EQ142" s="91">
        <v>4</v>
      </c>
      <c r="ER142" s="91">
        <v>6</v>
      </c>
      <c r="ES142" s="91">
        <v>4</v>
      </c>
      <c r="ET142" s="91">
        <v>4</v>
      </c>
      <c r="EU142" s="91">
        <v>6</v>
      </c>
      <c r="EV142" s="91">
        <v>4</v>
      </c>
      <c r="EW142" s="91">
        <v>4</v>
      </c>
      <c r="EX142" s="91">
        <v>4</v>
      </c>
      <c r="EY142" s="91">
        <v>5</v>
      </c>
      <c r="EZ142" s="91">
        <v>5</v>
      </c>
      <c r="FA142" s="91">
        <v>4</v>
      </c>
      <c r="FB142" s="91">
        <v>5</v>
      </c>
      <c r="FC142" s="91">
        <v>4</v>
      </c>
      <c r="FD142" s="91">
        <v>3</v>
      </c>
      <c r="FE142" s="91">
        <v>4</v>
      </c>
      <c r="FF142" s="91">
        <v>5</v>
      </c>
      <c r="FG142" s="91">
        <v>4</v>
      </c>
      <c r="FH142" s="91">
        <v>4</v>
      </c>
      <c r="FI142" s="91">
        <v>5</v>
      </c>
      <c r="FJ142" s="91">
        <v>4</v>
      </c>
      <c r="FK142" s="91">
        <v>5</v>
      </c>
      <c r="FL142" s="91">
        <v>3</v>
      </c>
      <c r="FM142" s="91">
        <v>6</v>
      </c>
      <c r="FN142" s="91">
        <v>4</v>
      </c>
      <c r="FO142" s="91">
        <v>5</v>
      </c>
      <c r="FP142" s="91">
        <v>4</v>
      </c>
      <c r="FQ142" s="91">
        <v>4</v>
      </c>
      <c r="FR142" s="91">
        <v>4</v>
      </c>
      <c r="FS142" s="91">
        <v>5</v>
      </c>
      <c r="FT142" s="91">
        <v>5</v>
      </c>
      <c r="FU142" s="91">
        <v>4</v>
      </c>
      <c r="FY142" s="2"/>
      <c r="FZ142" s="2"/>
      <c r="GA142" s="2"/>
      <c r="GB142" s="2"/>
      <c r="GC142" s="2"/>
      <c r="GD142" s="2"/>
    </row>
    <row r="143" spans="1:186" x14ac:dyDescent="0.25">
      <c r="A143" s="2" t="s">
        <v>976</v>
      </c>
      <c r="B143" s="2" t="s">
        <v>350</v>
      </c>
      <c r="C143" s="2" t="s">
        <v>976</v>
      </c>
      <c r="D143" s="2">
        <v>5</v>
      </c>
      <c r="E143" s="2">
        <v>0</v>
      </c>
      <c r="F143" s="2">
        <v>22</v>
      </c>
      <c r="G143" s="2">
        <v>4</v>
      </c>
      <c r="H143" s="2">
        <v>5</v>
      </c>
      <c r="I143" s="2">
        <v>26</v>
      </c>
      <c r="J143" s="2">
        <v>75</v>
      </c>
      <c r="K143" s="2">
        <v>70</v>
      </c>
      <c r="L143" s="2">
        <v>60</v>
      </c>
      <c r="M143" s="2">
        <v>37</v>
      </c>
      <c r="N143" s="2">
        <v>0</v>
      </c>
      <c r="O143" s="2">
        <v>75</v>
      </c>
      <c r="P143" s="2">
        <v>0.23809523809523814</v>
      </c>
      <c r="Q143" s="2">
        <v>58</v>
      </c>
      <c r="R143" s="2">
        <v>-0.11111111111111116</v>
      </c>
      <c r="S143" s="2">
        <v>21</v>
      </c>
      <c r="T143" s="2">
        <v>-1.7777777777777772</v>
      </c>
      <c r="U143" s="2">
        <v>1</v>
      </c>
      <c r="V143" s="2">
        <v>9</v>
      </c>
      <c r="W143" s="2">
        <v>3</v>
      </c>
      <c r="X143" s="2">
        <v>6</v>
      </c>
      <c r="Y143" s="2">
        <v>1</v>
      </c>
      <c r="Z143" s="2">
        <v>5</v>
      </c>
      <c r="AA143" s="2">
        <v>0</v>
      </c>
      <c r="AB143" s="2">
        <v>6</v>
      </c>
      <c r="AC143" s="2">
        <v>24</v>
      </c>
      <c r="AD143" s="2">
        <v>884.85699999999997</v>
      </c>
      <c r="AE143" s="2">
        <v>858.88800000000003</v>
      </c>
      <c r="AF143" s="2">
        <v>25.968999999999937</v>
      </c>
      <c r="AG143" s="2">
        <v>242.00143</v>
      </c>
      <c r="AH143" s="78">
        <v>4</v>
      </c>
      <c r="AI143" s="78">
        <v>4</v>
      </c>
      <c r="AJ143" s="78">
        <v>3</v>
      </c>
      <c r="AK143" s="78">
        <v>4</v>
      </c>
      <c r="AL143" s="78">
        <v>3</v>
      </c>
      <c r="AM143" s="78">
        <v>3</v>
      </c>
      <c r="AN143" s="78">
        <v>3</v>
      </c>
      <c r="AO143" s="78">
        <v>3</v>
      </c>
      <c r="AP143" s="78">
        <v>3</v>
      </c>
      <c r="AQ143" s="78">
        <v>3</v>
      </c>
      <c r="AR143" s="78">
        <v>3</v>
      </c>
      <c r="AS143" s="78">
        <v>4</v>
      </c>
      <c r="AT143" s="78">
        <v>4</v>
      </c>
      <c r="AU143" s="78">
        <v>3</v>
      </c>
      <c r="AV143" s="78">
        <v>3</v>
      </c>
      <c r="AW143" s="78">
        <v>3</v>
      </c>
      <c r="AX143" s="78">
        <v>3</v>
      </c>
      <c r="AY143" s="78">
        <v>3</v>
      </c>
      <c r="AZ143" s="78">
        <v>3</v>
      </c>
      <c r="BA143" s="78">
        <v>3</v>
      </c>
      <c r="BB143" s="78">
        <v>4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1</v>
      </c>
      <c r="BM143" s="78">
        <v>1</v>
      </c>
      <c r="BN143" s="78">
        <v>1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2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15</v>
      </c>
      <c r="CK143" s="78">
        <v>14</v>
      </c>
      <c r="CL143" s="78">
        <v>9</v>
      </c>
      <c r="CM143" s="78">
        <v>11</v>
      </c>
      <c r="CN143" s="78">
        <v>8</v>
      </c>
      <c r="CO143" s="78">
        <v>9</v>
      </c>
      <c r="CP143" s="78">
        <v>9</v>
      </c>
      <c r="CQ143" s="78">
        <v>9</v>
      </c>
      <c r="CR143" s="78">
        <v>12</v>
      </c>
      <c r="CS143" s="78">
        <v>13</v>
      </c>
      <c r="CT143" s="78">
        <v>11</v>
      </c>
      <c r="CU143" s="78">
        <v>17</v>
      </c>
      <c r="CV143" s="78">
        <v>21</v>
      </c>
      <c r="CW143" s="78">
        <v>9</v>
      </c>
      <c r="CX143" s="78">
        <v>11</v>
      </c>
      <c r="CY143" s="78">
        <v>10</v>
      </c>
      <c r="CZ143" s="78">
        <v>13</v>
      </c>
      <c r="DA143" s="78">
        <v>9</v>
      </c>
      <c r="DB143" s="78">
        <v>9</v>
      </c>
      <c r="DC143" s="78">
        <v>11</v>
      </c>
      <c r="DD143" s="78">
        <v>12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213</v>
      </c>
      <c r="DL143" s="2" t="s">
        <v>17</v>
      </c>
      <c r="DM143" s="2">
        <v>1</v>
      </c>
      <c r="DN143" s="91">
        <v>4</v>
      </c>
      <c r="DO143" s="91">
        <v>3</v>
      </c>
      <c r="DP143" s="91">
        <v>3</v>
      </c>
      <c r="DQ143" s="91">
        <v>3</v>
      </c>
      <c r="DR143" s="91">
        <v>2</v>
      </c>
      <c r="DS143" s="91">
        <v>4</v>
      </c>
      <c r="DT143" s="91">
        <v>3</v>
      </c>
      <c r="DU143" s="91">
        <v>3</v>
      </c>
      <c r="DV143" s="91">
        <v>4</v>
      </c>
      <c r="DW143" s="91">
        <v>4</v>
      </c>
      <c r="DX143" s="91">
        <v>4</v>
      </c>
      <c r="DY143" s="91">
        <v>5</v>
      </c>
      <c r="DZ143" s="91">
        <v>5</v>
      </c>
      <c r="EA143" s="91">
        <v>3</v>
      </c>
      <c r="EB143" s="91">
        <v>4</v>
      </c>
      <c r="EC143" s="91">
        <v>3</v>
      </c>
      <c r="ED143" s="91">
        <v>4</v>
      </c>
      <c r="EE143" s="91">
        <v>3</v>
      </c>
      <c r="EF143" s="91">
        <v>3</v>
      </c>
      <c r="EG143" s="91">
        <v>4</v>
      </c>
      <c r="EH143" s="91">
        <v>4</v>
      </c>
      <c r="EI143" s="91">
        <v>3</v>
      </c>
      <c r="EJ143" s="91">
        <v>3</v>
      </c>
      <c r="EK143" s="91">
        <v>3</v>
      </c>
      <c r="EL143" s="91">
        <v>2</v>
      </c>
      <c r="EM143" s="91">
        <v>3</v>
      </c>
      <c r="EN143" s="91">
        <v>2</v>
      </c>
      <c r="EO143" s="91">
        <v>3</v>
      </c>
      <c r="EP143" s="91">
        <v>3</v>
      </c>
      <c r="EQ143" s="91">
        <v>4</v>
      </c>
      <c r="ER143" s="91">
        <v>5</v>
      </c>
      <c r="ES143" s="91">
        <v>3</v>
      </c>
      <c r="ET143" s="91">
        <v>3</v>
      </c>
      <c r="EU143" s="91">
        <v>6</v>
      </c>
      <c r="EV143" s="91">
        <v>3</v>
      </c>
      <c r="EW143" s="91">
        <v>3</v>
      </c>
      <c r="EX143" s="91">
        <v>4</v>
      </c>
      <c r="EY143" s="91">
        <v>5</v>
      </c>
      <c r="EZ143" s="91">
        <v>3</v>
      </c>
      <c r="FA143" s="91">
        <v>3</v>
      </c>
      <c r="FB143" s="91">
        <v>4</v>
      </c>
      <c r="FC143" s="91">
        <v>2</v>
      </c>
      <c r="FD143" s="91">
        <v>3</v>
      </c>
      <c r="FE143" s="91">
        <v>4</v>
      </c>
      <c r="FF143" s="91">
        <v>3</v>
      </c>
      <c r="FG143" s="91">
        <v>3</v>
      </c>
      <c r="FH143" s="91">
        <v>3</v>
      </c>
      <c r="FI143" s="91">
        <v>3</v>
      </c>
      <c r="FJ143" s="91">
        <v>3</v>
      </c>
      <c r="FK143" s="91">
        <v>4</v>
      </c>
      <c r="FL143" s="91">
        <v>4</v>
      </c>
      <c r="FM143" s="91">
        <v>5</v>
      </c>
      <c r="FN143" s="91">
        <v>3</v>
      </c>
      <c r="FO143" s="91">
        <v>4</v>
      </c>
      <c r="FP143" s="91">
        <v>3</v>
      </c>
      <c r="FQ143" s="91">
        <v>4</v>
      </c>
      <c r="FR143" s="91">
        <v>3</v>
      </c>
      <c r="FS143" s="91">
        <v>3</v>
      </c>
      <c r="FT143" s="91">
        <v>3</v>
      </c>
      <c r="FU143" s="91">
        <v>2</v>
      </c>
      <c r="FV143" s="2">
        <v>5</v>
      </c>
      <c r="FW143" s="2">
        <v>4</v>
      </c>
      <c r="FX143" s="2">
        <v>3</v>
      </c>
      <c r="FY143" s="2">
        <v>3</v>
      </c>
      <c r="FZ143" s="2">
        <v>4</v>
      </c>
      <c r="GA143" s="2">
        <v>4</v>
      </c>
      <c r="GB143" s="2">
        <v>5</v>
      </c>
      <c r="GC143" s="2">
        <v>5</v>
      </c>
      <c r="GD143" s="2">
        <v>4</v>
      </c>
    </row>
    <row r="144" spans="1:186" x14ac:dyDescent="0.25">
      <c r="A144" s="2" t="s">
        <v>977</v>
      </c>
      <c r="B144" s="2" t="s">
        <v>658</v>
      </c>
      <c r="C144" s="2" t="s">
        <v>977</v>
      </c>
      <c r="D144" s="2">
        <v>5</v>
      </c>
      <c r="E144" s="2">
        <v>0</v>
      </c>
      <c r="F144" s="2">
        <v>20</v>
      </c>
      <c r="G144" s="2">
        <v>13</v>
      </c>
      <c r="H144" s="2">
        <v>5</v>
      </c>
      <c r="I144" s="2">
        <v>33</v>
      </c>
      <c r="J144" s="2">
        <v>82</v>
      </c>
      <c r="K144" s="2">
        <v>72</v>
      </c>
      <c r="L144" s="2">
        <v>71</v>
      </c>
      <c r="M144" s="2">
        <v>35</v>
      </c>
      <c r="N144" s="2">
        <v>0</v>
      </c>
      <c r="O144" s="2">
        <v>82</v>
      </c>
      <c r="P144" s="2">
        <v>0.47619047619047628</v>
      </c>
      <c r="Q144" s="2">
        <v>62</v>
      </c>
      <c r="R144" s="2">
        <v>-0.5</v>
      </c>
      <c r="S144" s="2">
        <v>25</v>
      </c>
      <c r="T144" s="2">
        <v>-1.1111111111111112</v>
      </c>
      <c r="U144" s="2">
        <v>1</v>
      </c>
      <c r="V144" s="2">
        <v>12</v>
      </c>
      <c r="W144" s="2">
        <v>2</v>
      </c>
      <c r="X144" s="2">
        <v>6</v>
      </c>
      <c r="Y144" s="2">
        <v>1</v>
      </c>
      <c r="Z144" s="2">
        <v>11</v>
      </c>
      <c r="AA144" s="2">
        <v>1</v>
      </c>
      <c r="AB144" s="2">
        <v>4</v>
      </c>
      <c r="AC144" s="2">
        <v>31</v>
      </c>
      <c r="AD144" s="2">
        <v>774.11199999999997</v>
      </c>
      <c r="AE144" s="2">
        <v>741.60199999999998</v>
      </c>
      <c r="AF144" s="2">
        <v>32.509999999999991</v>
      </c>
      <c r="AG144" s="2">
        <v>260.00144</v>
      </c>
      <c r="AH144" s="78">
        <v>4</v>
      </c>
      <c r="AI144" s="78">
        <v>4</v>
      </c>
      <c r="AJ144" s="78">
        <v>3</v>
      </c>
      <c r="AK144" s="78">
        <v>4</v>
      </c>
      <c r="AL144" s="78">
        <v>3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4</v>
      </c>
      <c r="AT144" s="78">
        <v>4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3</v>
      </c>
      <c r="BA144" s="78">
        <v>3</v>
      </c>
      <c r="BB144" s="78">
        <v>4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1</v>
      </c>
      <c r="BM144" s="78">
        <v>1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3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14</v>
      </c>
      <c r="CK144" s="78">
        <v>17</v>
      </c>
      <c r="CL144" s="78">
        <v>10</v>
      </c>
      <c r="CM144" s="78">
        <v>12</v>
      </c>
      <c r="CN144" s="78">
        <v>10</v>
      </c>
      <c r="CO144" s="78">
        <v>13</v>
      </c>
      <c r="CP144" s="78">
        <v>11</v>
      </c>
      <c r="CQ144" s="78">
        <v>9</v>
      </c>
      <c r="CR144" s="78">
        <v>9</v>
      </c>
      <c r="CS144" s="78">
        <v>15</v>
      </c>
      <c r="CT144" s="78">
        <v>9</v>
      </c>
      <c r="CU144" s="78">
        <v>18</v>
      </c>
      <c r="CV144" s="78">
        <v>19</v>
      </c>
      <c r="CW144" s="78">
        <v>10</v>
      </c>
      <c r="CX144" s="78">
        <v>12</v>
      </c>
      <c r="CY144" s="78">
        <v>13</v>
      </c>
      <c r="CZ144" s="78">
        <v>13</v>
      </c>
      <c r="DA144" s="78">
        <v>12</v>
      </c>
      <c r="DB144" s="78">
        <v>12</v>
      </c>
      <c r="DC144" s="78">
        <v>12</v>
      </c>
      <c r="DD144" s="78">
        <v>10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401</v>
      </c>
      <c r="DL144" s="2" t="s">
        <v>17</v>
      </c>
      <c r="DM144" s="2">
        <v>2</v>
      </c>
      <c r="DN144" s="91">
        <v>4</v>
      </c>
      <c r="DO144" s="91">
        <v>4</v>
      </c>
      <c r="DP144" s="91">
        <v>3</v>
      </c>
      <c r="DQ144" s="91">
        <v>3</v>
      </c>
      <c r="DR144" s="91">
        <v>5</v>
      </c>
      <c r="DS144" s="91">
        <v>5</v>
      </c>
      <c r="DT144" s="91">
        <v>3</v>
      </c>
      <c r="DU144" s="91">
        <v>3</v>
      </c>
      <c r="DV144" s="91">
        <v>3</v>
      </c>
      <c r="DW144" s="91">
        <v>5</v>
      </c>
      <c r="DX144" s="91">
        <v>3</v>
      </c>
      <c r="DY144" s="91">
        <v>4</v>
      </c>
      <c r="DZ144" s="91">
        <v>4</v>
      </c>
      <c r="EA144" s="91">
        <v>4</v>
      </c>
      <c r="EB144" s="91">
        <v>3</v>
      </c>
      <c r="EC144" s="91">
        <v>6</v>
      </c>
      <c r="ED144" s="91">
        <v>5</v>
      </c>
      <c r="EE144" s="91">
        <v>4</v>
      </c>
      <c r="EF144" s="91">
        <v>4</v>
      </c>
      <c r="EG144" s="91">
        <v>5</v>
      </c>
      <c r="EH144" s="91">
        <v>2</v>
      </c>
      <c r="EI144" s="91">
        <v>3</v>
      </c>
      <c r="EJ144" s="91">
        <v>3</v>
      </c>
      <c r="EK144" s="91">
        <v>3</v>
      </c>
      <c r="EL144" s="91">
        <v>2</v>
      </c>
      <c r="EM144" s="91">
        <v>2</v>
      </c>
      <c r="EN144" s="91">
        <v>4</v>
      </c>
      <c r="EO144" s="91">
        <v>4</v>
      </c>
      <c r="EP144" s="91">
        <v>3</v>
      </c>
      <c r="EQ144" s="91">
        <v>3</v>
      </c>
      <c r="ER144" s="91">
        <v>4</v>
      </c>
      <c r="ES144" s="91">
        <v>3</v>
      </c>
      <c r="ET144" s="91">
        <v>5</v>
      </c>
      <c r="EU144" s="91">
        <v>4</v>
      </c>
      <c r="EV144" s="91">
        <v>3</v>
      </c>
      <c r="EW144" s="91">
        <v>5</v>
      </c>
      <c r="EX144" s="91">
        <v>4</v>
      </c>
      <c r="EY144" s="91">
        <v>4</v>
      </c>
      <c r="EZ144" s="91">
        <v>3</v>
      </c>
      <c r="FA144" s="91">
        <v>3</v>
      </c>
      <c r="FB144" s="91">
        <v>3</v>
      </c>
      <c r="FC144" s="91">
        <v>4</v>
      </c>
      <c r="FD144" s="91">
        <v>3</v>
      </c>
      <c r="FE144" s="91">
        <v>5</v>
      </c>
      <c r="FF144" s="91">
        <v>4</v>
      </c>
      <c r="FG144" s="91">
        <v>4</v>
      </c>
      <c r="FH144" s="91">
        <v>3</v>
      </c>
      <c r="FI144" s="91">
        <v>4</v>
      </c>
      <c r="FJ144" s="91">
        <v>4</v>
      </c>
      <c r="FK144" s="91">
        <v>3</v>
      </c>
      <c r="FL144" s="91">
        <v>6</v>
      </c>
      <c r="FM144" s="91">
        <v>5</v>
      </c>
      <c r="FN144" s="91">
        <v>3</v>
      </c>
      <c r="FO144" s="91">
        <v>4</v>
      </c>
      <c r="FP144" s="91">
        <v>3</v>
      </c>
      <c r="FQ144" s="91">
        <v>4</v>
      </c>
      <c r="FR144" s="91">
        <v>5</v>
      </c>
      <c r="FS144" s="91">
        <v>5</v>
      </c>
      <c r="FT144" s="91">
        <v>4</v>
      </c>
      <c r="FU144" s="91">
        <v>2</v>
      </c>
      <c r="FV144" s="2">
        <v>4</v>
      </c>
      <c r="FW144" s="2">
        <v>5</v>
      </c>
      <c r="FX144" s="2">
        <v>3</v>
      </c>
      <c r="FY144" s="2">
        <v>3</v>
      </c>
      <c r="FZ144" s="2">
        <v>3</v>
      </c>
      <c r="GA144" s="2">
        <v>6</v>
      </c>
      <c r="GB144" s="2">
        <v>3</v>
      </c>
      <c r="GC144" s="2">
        <v>6</v>
      </c>
      <c r="GD144" s="2">
        <v>2</v>
      </c>
    </row>
    <row r="145" spans="1:186" x14ac:dyDescent="0.25">
      <c r="A145" s="2" t="s">
        <v>978</v>
      </c>
      <c r="B145" s="2" t="s">
        <v>12</v>
      </c>
      <c r="C145" s="2" t="s">
        <v>978</v>
      </c>
      <c r="D145" s="2">
        <v>1</v>
      </c>
      <c r="E145" s="2">
        <v>0</v>
      </c>
      <c r="F145" s="2">
        <v>33</v>
      </c>
      <c r="G145" s="2">
        <v>8</v>
      </c>
      <c r="H145" s="2">
        <v>1</v>
      </c>
      <c r="I145" s="2">
        <v>41</v>
      </c>
      <c r="J145" s="2">
        <v>82</v>
      </c>
      <c r="K145" s="2">
        <v>80</v>
      </c>
      <c r="L145" s="2">
        <v>66</v>
      </c>
      <c r="M145" s="2">
        <v>40</v>
      </c>
      <c r="N145" s="2">
        <v>0</v>
      </c>
      <c r="O145" s="2">
        <v>82</v>
      </c>
      <c r="P145" s="2">
        <v>9.5238095238095344E-2</v>
      </c>
      <c r="Q145" s="2">
        <v>68</v>
      </c>
      <c r="R145" s="2">
        <v>0.11111111111111116</v>
      </c>
      <c r="S145" s="2">
        <v>21</v>
      </c>
      <c r="T145" s="2">
        <v>-2.1111111111111112</v>
      </c>
      <c r="U145" s="2">
        <v>0</v>
      </c>
      <c r="V145" s="2">
        <v>13</v>
      </c>
      <c r="W145" s="2">
        <v>0</v>
      </c>
      <c r="X145" s="2">
        <v>12</v>
      </c>
      <c r="Y145" s="2">
        <v>1</v>
      </c>
      <c r="Z145" s="2">
        <v>9</v>
      </c>
      <c r="AA145" s="2">
        <v>0</v>
      </c>
      <c r="AB145" s="2">
        <v>7</v>
      </c>
      <c r="AC145" s="2">
        <v>32</v>
      </c>
      <c r="AD145" s="2">
        <v>757.5</v>
      </c>
      <c r="AE145" s="2">
        <v>799.03399999999999</v>
      </c>
      <c r="AF145" s="2">
        <v>-41.533999999999992</v>
      </c>
      <c r="AG145" s="2">
        <v>268.00144999999998</v>
      </c>
      <c r="AH145" s="78">
        <v>4</v>
      </c>
      <c r="AI145" s="78">
        <v>4</v>
      </c>
      <c r="AJ145" s="78">
        <v>3</v>
      </c>
      <c r="AK145" s="78">
        <v>4</v>
      </c>
      <c r="AL145" s="78">
        <v>3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4</v>
      </c>
      <c r="AT145" s="78">
        <v>4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3</v>
      </c>
      <c r="BA145" s="78">
        <v>3</v>
      </c>
      <c r="BB145" s="78">
        <v>4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1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13</v>
      </c>
      <c r="CK145" s="78">
        <v>12</v>
      </c>
      <c r="CL145" s="78">
        <v>10</v>
      </c>
      <c r="CM145" s="78">
        <v>13</v>
      </c>
      <c r="CN145" s="78">
        <v>9</v>
      </c>
      <c r="CO145" s="78">
        <v>13</v>
      </c>
      <c r="CP145" s="78">
        <v>12</v>
      </c>
      <c r="CQ145" s="78">
        <v>12</v>
      </c>
      <c r="CR145" s="78">
        <v>13</v>
      </c>
      <c r="CS145" s="78">
        <v>15</v>
      </c>
      <c r="CT145" s="78">
        <v>13</v>
      </c>
      <c r="CU145" s="78">
        <v>19</v>
      </c>
      <c r="CV145" s="78">
        <v>19</v>
      </c>
      <c r="CW145" s="78">
        <v>11</v>
      </c>
      <c r="CX145" s="78">
        <v>11</v>
      </c>
      <c r="CY145" s="78">
        <v>11</v>
      </c>
      <c r="CZ145" s="78">
        <v>15</v>
      </c>
      <c r="DA145" s="78">
        <v>12</v>
      </c>
      <c r="DB145" s="78">
        <v>11</v>
      </c>
      <c r="DC145" s="78">
        <v>10</v>
      </c>
      <c r="DD145" s="78">
        <v>14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388</v>
      </c>
      <c r="DL145" s="2" t="s">
        <v>17</v>
      </c>
      <c r="DM145" s="2">
        <v>3</v>
      </c>
      <c r="DN145" s="91">
        <v>3</v>
      </c>
      <c r="DO145" s="91">
        <v>3</v>
      </c>
      <c r="DP145" s="91">
        <v>4</v>
      </c>
      <c r="DQ145" s="91">
        <v>3</v>
      </c>
      <c r="DR145" s="91">
        <v>3</v>
      </c>
      <c r="DS145" s="91">
        <v>4</v>
      </c>
      <c r="DT145" s="91">
        <v>4</v>
      </c>
      <c r="DU145" s="91">
        <v>4</v>
      </c>
      <c r="DV145" s="91">
        <v>3</v>
      </c>
      <c r="DW145" s="91">
        <v>4</v>
      </c>
      <c r="DX145" s="91">
        <v>4</v>
      </c>
      <c r="DY145" s="91">
        <v>6</v>
      </c>
      <c r="DZ145" s="91">
        <v>5</v>
      </c>
      <c r="EA145" s="91">
        <v>3</v>
      </c>
      <c r="EB145" s="91">
        <v>5</v>
      </c>
      <c r="EC145" s="91">
        <v>4</v>
      </c>
      <c r="ED145" s="91">
        <v>5</v>
      </c>
      <c r="EE145" s="91">
        <v>4</v>
      </c>
      <c r="EF145" s="91">
        <v>3</v>
      </c>
      <c r="EG145" s="91">
        <v>4</v>
      </c>
      <c r="EH145" s="91">
        <v>4</v>
      </c>
      <c r="EI145" s="91">
        <v>3</v>
      </c>
      <c r="EJ145" s="91">
        <v>3</v>
      </c>
      <c r="EK145" s="91">
        <v>3</v>
      </c>
      <c r="EL145" s="91">
        <v>3</v>
      </c>
      <c r="EM145" s="91">
        <v>3</v>
      </c>
      <c r="EN145" s="91">
        <v>4</v>
      </c>
      <c r="EO145" s="91">
        <v>4</v>
      </c>
      <c r="EP145" s="91">
        <v>4</v>
      </c>
      <c r="EQ145" s="91">
        <v>3</v>
      </c>
      <c r="ER145" s="91">
        <v>5</v>
      </c>
      <c r="ES145" s="91">
        <v>5</v>
      </c>
      <c r="ET145" s="91">
        <v>4</v>
      </c>
      <c r="EU145" s="91">
        <v>5</v>
      </c>
      <c r="EV145" s="91">
        <v>4</v>
      </c>
      <c r="EW145" s="91">
        <v>3</v>
      </c>
      <c r="EX145" s="91">
        <v>3</v>
      </c>
      <c r="EY145" s="91">
        <v>5</v>
      </c>
      <c r="EZ145" s="91">
        <v>4</v>
      </c>
      <c r="FA145" s="91">
        <v>5</v>
      </c>
      <c r="FB145" s="91">
        <v>3</v>
      </c>
      <c r="FC145" s="91">
        <v>4</v>
      </c>
      <c r="FD145" s="91">
        <v>3</v>
      </c>
      <c r="FE145" s="91">
        <v>3</v>
      </c>
      <c r="FF145" s="91">
        <v>3</v>
      </c>
      <c r="FG145" s="91">
        <v>4</v>
      </c>
      <c r="FH145" s="91">
        <v>3</v>
      </c>
      <c r="FI145" s="91">
        <v>5</v>
      </c>
      <c r="FJ145" s="91">
        <v>4</v>
      </c>
      <c r="FK145" s="91">
        <v>4</v>
      </c>
      <c r="FL145" s="91">
        <v>5</v>
      </c>
      <c r="FM145" s="91">
        <v>4</v>
      </c>
      <c r="FN145" s="91">
        <v>4</v>
      </c>
      <c r="FO145" s="91">
        <v>3</v>
      </c>
      <c r="FP145" s="91">
        <v>4</v>
      </c>
      <c r="FQ145" s="91">
        <v>5</v>
      </c>
      <c r="FR145" s="91">
        <v>4</v>
      </c>
      <c r="FS145" s="91">
        <v>3</v>
      </c>
      <c r="FT145" s="91">
        <v>3</v>
      </c>
      <c r="FU145" s="91">
        <v>2</v>
      </c>
      <c r="FV145" s="2">
        <v>4</v>
      </c>
      <c r="FW145" s="2">
        <v>3</v>
      </c>
      <c r="FX145" s="2">
        <v>3</v>
      </c>
      <c r="FY145" s="2">
        <v>4</v>
      </c>
      <c r="FZ145" s="2">
        <v>7</v>
      </c>
      <c r="GA145" s="2">
        <v>6</v>
      </c>
      <c r="GB145" s="2">
        <v>4</v>
      </c>
      <c r="GC145" s="2">
        <v>5</v>
      </c>
      <c r="GD145" s="2">
        <v>4</v>
      </c>
    </row>
    <row r="146" spans="1:186" x14ac:dyDescent="0.25">
      <c r="A146" s="2" t="s">
        <v>979</v>
      </c>
      <c r="B146" s="2" t="s">
        <v>657</v>
      </c>
      <c r="C146" s="2" t="s">
        <v>979</v>
      </c>
      <c r="D146" s="2">
        <v>2</v>
      </c>
      <c r="E146" s="2">
        <v>0</v>
      </c>
      <c r="F146" s="2">
        <v>38</v>
      </c>
      <c r="G146" s="2">
        <v>10</v>
      </c>
      <c r="H146" s="2">
        <v>2</v>
      </c>
      <c r="I146" s="2">
        <v>48</v>
      </c>
      <c r="J146" s="2">
        <v>88</v>
      </c>
      <c r="K146" s="2">
        <v>80</v>
      </c>
      <c r="L146" s="2">
        <v>70</v>
      </c>
      <c r="M146" s="2">
        <v>36</v>
      </c>
      <c r="N146" s="2">
        <v>0</v>
      </c>
      <c r="O146" s="2">
        <v>88</v>
      </c>
      <c r="P146" s="2">
        <v>0.38095238095238138</v>
      </c>
      <c r="Q146" s="2">
        <v>68</v>
      </c>
      <c r="R146" s="2">
        <v>-0.11111111111111116</v>
      </c>
      <c r="S146" s="2">
        <v>23</v>
      </c>
      <c r="T146" s="2">
        <v>-1.4444444444444446</v>
      </c>
      <c r="U146" s="2">
        <v>0</v>
      </c>
      <c r="V146" s="2">
        <v>17</v>
      </c>
      <c r="W146" s="2">
        <v>1</v>
      </c>
      <c r="X146" s="2">
        <v>13</v>
      </c>
      <c r="Y146" s="2">
        <v>1</v>
      </c>
      <c r="Z146" s="2">
        <v>13</v>
      </c>
      <c r="AA146" s="2">
        <v>0</v>
      </c>
      <c r="AB146" s="2">
        <v>5</v>
      </c>
      <c r="AC146" s="2">
        <v>33</v>
      </c>
      <c r="AD146" s="2">
        <v>702.12699999999995</v>
      </c>
      <c r="AE146" s="2">
        <v>670.75400000000002</v>
      </c>
      <c r="AF146" s="2">
        <v>31.372999999999934</v>
      </c>
      <c r="AG146" s="2">
        <v>274.00146000000001</v>
      </c>
      <c r="AH146" s="78">
        <v>4</v>
      </c>
      <c r="AI146" s="78">
        <v>4</v>
      </c>
      <c r="AJ146" s="78">
        <v>3</v>
      </c>
      <c r="AK146" s="78">
        <v>4</v>
      </c>
      <c r="AL146" s="78">
        <v>3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4</v>
      </c>
      <c r="AT146" s="78">
        <v>4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3</v>
      </c>
      <c r="BA146" s="78">
        <v>3</v>
      </c>
      <c r="BB146" s="78">
        <v>4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1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1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15</v>
      </c>
      <c r="CK146" s="78">
        <v>14</v>
      </c>
      <c r="CL146" s="78">
        <v>11</v>
      </c>
      <c r="CM146" s="78">
        <v>14</v>
      </c>
      <c r="CN146" s="78">
        <v>8</v>
      </c>
      <c r="CO146" s="78">
        <v>12</v>
      </c>
      <c r="CP146" s="78">
        <v>10</v>
      </c>
      <c r="CQ146" s="78">
        <v>11</v>
      </c>
      <c r="CR146" s="78">
        <v>10</v>
      </c>
      <c r="CS146" s="78">
        <v>16</v>
      </c>
      <c r="CT146" s="78">
        <v>12</v>
      </c>
      <c r="CU146" s="78">
        <v>19</v>
      </c>
      <c r="CV146" s="78">
        <v>19</v>
      </c>
      <c r="CW146" s="78">
        <v>11</v>
      </c>
      <c r="CX146" s="78">
        <v>12</v>
      </c>
      <c r="CY146" s="78">
        <v>12</v>
      </c>
      <c r="CZ146" s="78">
        <v>15</v>
      </c>
      <c r="DA146" s="78">
        <v>13</v>
      </c>
      <c r="DB146" s="78">
        <v>12</v>
      </c>
      <c r="DC146" s="78">
        <v>13</v>
      </c>
      <c r="DD146" s="78">
        <v>15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33</v>
      </c>
      <c r="DL146" s="2" t="s">
        <v>17</v>
      </c>
      <c r="DM146" s="2">
        <v>4</v>
      </c>
      <c r="DN146" s="91">
        <v>3</v>
      </c>
      <c r="DO146" s="91">
        <v>4</v>
      </c>
      <c r="DP146" s="91">
        <v>4</v>
      </c>
      <c r="DQ146" s="91">
        <v>4</v>
      </c>
      <c r="DR146" s="91">
        <v>3</v>
      </c>
      <c r="DS146" s="91">
        <v>3</v>
      </c>
      <c r="DT146" s="91">
        <v>4</v>
      </c>
      <c r="DU146" s="91">
        <v>3</v>
      </c>
      <c r="DV146" s="91">
        <v>4</v>
      </c>
      <c r="DW146" s="91">
        <v>6</v>
      </c>
      <c r="DX146" s="91">
        <v>4</v>
      </c>
      <c r="DY146" s="91">
        <v>5</v>
      </c>
      <c r="DZ146" s="91">
        <v>5</v>
      </c>
      <c r="EA146" s="91">
        <v>4</v>
      </c>
      <c r="EB146" s="91">
        <v>4</v>
      </c>
      <c r="EC146" s="91">
        <v>4</v>
      </c>
      <c r="ED146" s="91">
        <v>5</v>
      </c>
      <c r="EE146" s="91">
        <v>4</v>
      </c>
      <c r="EF146" s="91">
        <v>5</v>
      </c>
      <c r="EG146" s="91">
        <v>6</v>
      </c>
      <c r="EH146" s="91">
        <v>4</v>
      </c>
      <c r="EI146" s="91">
        <v>5</v>
      </c>
      <c r="EJ146" s="91">
        <v>3</v>
      </c>
      <c r="EK146" s="91">
        <v>3</v>
      </c>
      <c r="EL146" s="91">
        <v>4</v>
      </c>
      <c r="EM146" s="91">
        <v>3</v>
      </c>
      <c r="EN146" s="91">
        <v>4</v>
      </c>
      <c r="EO146" s="91">
        <v>3</v>
      </c>
      <c r="EP146" s="91">
        <v>4</v>
      </c>
      <c r="EQ146" s="91">
        <v>3</v>
      </c>
      <c r="ER146" s="91">
        <v>5</v>
      </c>
      <c r="ES146" s="91">
        <v>4</v>
      </c>
      <c r="ET146" s="91">
        <v>5</v>
      </c>
      <c r="EU146" s="91">
        <v>5</v>
      </c>
      <c r="EV146" s="91">
        <v>3</v>
      </c>
      <c r="EW146" s="91">
        <v>4</v>
      </c>
      <c r="EX146" s="91">
        <v>4</v>
      </c>
      <c r="EY146" s="91">
        <v>5</v>
      </c>
      <c r="EZ146" s="91">
        <v>4</v>
      </c>
      <c r="FA146" s="91">
        <v>4</v>
      </c>
      <c r="FB146" s="91">
        <v>3</v>
      </c>
      <c r="FC146" s="91">
        <v>2</v>
      </c>
      <c r="FD146" s="91">
        <v>3</v>
      </c>
      <c r="FE146" s="91">
        <v>4</v>
      </c>
      <c r="FF146" s="91">
        <v>4</v>
      </c>
      <c r="FG146" s="91">
        <v>3</v>
      </c>
      <c r="FH146" s="91">
        <v>2</v>
      </c>
      <c r="FI146" s="91">
        <v>5</v>
      </c>
      <c r="FJ146" s="91">
        <v>3</v>
      </c>
      <c r="FK146" s="91">
        <v>4</v>
      </c>
      <c r="FL146" s="91">
        <v>4</v>
      </c>
      <c r="FM146" s="91">
        <v>5</v>
      </c>
      <c r="FN146" s="91">
        <v>4</v>
      </c>
      <c r="FO146" s="91">
        <v>4</v>
      </c>
      <c r="FP146" s="91">
        <v>4</v>
      </c>
      <c r="FQ146" s="91">
        <v>5</v>
      </c>
      <c r="FR146" s="91">
        <v>5</v>
      </c>
      <c r="FS146" s="91">
        <v>3</v>
      </c>
      <c r="FT146" s="91">
        <v>4</v>
      </c>
      <c r="FU146" s="91">
        <v>4</v>
      </c>
      <c r="FV146" s="2">
        <v>4</v>
      </c>
      <c r="FW146" s="2">
        <v>3</v>
      </c>
      <c r="FX146" s="2">
        <v>3</v>
      </c>
      <c r="FY146" s="2">
        <v>4</v>
      </c>
      <c r="FZ146" s="2">
        <v>3</v>
      </c>
      <c r="GA146" s="2">
        <v>5</v>
      </c>
      <c r="GB146" s="2">
        <v>5</v>
      </c>
      <c r="GC146" s="2">
        <v>4</v>
      </c>
      <c r="GD146" s="2">
        <v>5</v>
      </c>
    </row>
    <row r="147" spans="1:186" x14ac:dyDescent="0.25">
      <c r="A147" s="2" t="s">
        <v>980</v>
      </c>
      <c r="B147" s="2" t="s">
        <v>671</v>
      </c>
      <c r="C147" s="2" t="s">
        <v>980</v>
      </c>
      <c r="D147" s="2">
        <v>3</v>
      </c>
      <c r="E147" s="2">
        <v>0</v>
      </c>
      <c r="F147" s="2">
        <v>32</v>
      </c>
      <c r="G147" s="2">
        <v>19</v>
      </c>
      <c r="H147" s="2">
        <v>3</v>
      </c>
      <c r="I147" s="2">
        <v>51</v>
      </c>
      <c r="J147" s="2">
        <v>87</v>
      </c>
      <c r="K147" s="2">
        <v>86</v>
      </c>
      <c r="L147" s="2">
        <v>72</v>
      </c>
      <c r="M147" s="2">
        <v>43</v>
      </c>
      <c r="N147" s="2">
        <v>0</v>
      </c>
      <c r="O147" s="2">
        <v>87</v>
      </c>
      <c r="P147" s="2">
        <v>4.7619047619048338E-2</v>
      </c>
      <c r="Q147" s="2">
        <v>71</v>
      </c>
      <c r="R147" s="2">
        <v>-5.5555555555555358E-2</v>
      </c>
      <c r="S147" s="2">
        <v>23</v>
      </c>
      <c r="T147" s="2">
        <v>-2.2222222222222223</v>
      </c>
      <c r="U147" s="2">
        <v>1</v>
      </c>
      <c r="V147" s="2">
        <v>16</v>
      </c>
      <c r="W147" s="2">
        <v>1</v>
      </c>
      <c r="X147" s="2">
        <v>15</v>
      </c>
      <c r="Y147" s="2">
        <v>1</v>
      </c>
      <c r="Z147" s="2">
        <v>13</v>
      </c>
      <c r="AA147" s="2">
        <v>0</v>
      </c>
      <c r="AB147" s="2">
        <v>7</v>
      </c>
      <c r="AC147" s="2">
        <v>34</v>
      </c>
      <c r="AD147" s="2">
        <v>663.36599999999999</v>
      </c>
      <c r="AE147" s="2">
        <v>749.678</v>
      </c>
      <c r="AF147" s="2">
        <v>-86.312000000000012</v>
      </c>
      <c r="AG147" s="2">
        <v>288.00146999999998</v>
      </c>
      <c r="AH147" s="78">
        <v>4</v>
      </c>
      <c r="AI147" s="78">
        <v>4</v>
      </c>
      <c r="AJ147" s="78">
        <v>3</v>
      </c>
      <c r="AK147" s="78">
        <v>4</v>
      </c>
      <c r="AL147" s="78">
        <v>3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4</v>
      </c>
      <c r="AT147" s="78">
        <v>4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3</v>
      </c>
      <c r="BA147" s="78">
        <v>3</v>
      </c>
      <c r="BB147" s="78">
        <v>4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1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2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14</v>
      </c>
      <c r="CK147" s="78">
        <v>16</v>
      </c>
      <c r="CL147" s="78">
        <v>11</v>
      </c>
      <c r="CM147" s="78">
        <v>12</v>
      </c>
      <c r="CN147" s="78">
        <v>9</v>
      </c>
      <c r="CO147" s="78">
        <v>14</v>
      </c>
      <c r="CP147" s="78">
        <v>13</v>
      </c>
      <c r="CQ147" s="78">
        <v>13</v>
      </c>
      <c r="CR147" s="78">
        <v>13</v>
      </c>
      <c r="CS147" s="78">
        <v>18</v>
      </c>
      <c r="CT147" s="78">
        <v>12</v>
      </c>
      <c r="CU147" s="78">
        <v>21</v>
      </c>
      <c r="CV147" s="78">
        <v>23</v>
      </c>
      <c r="CW147" s="78">
        <v>11</v>
      </c>
      <c r="CX147" s="78">
        <v>13</v>
      </c>
      <c r="CY147" s="78">
        <v>11</v>
      </c>
      <c r="CZ147" s="78">
        <v>15</v>
      </c>
      <c r="DA147" s="78">
        <v>13</v>
      </c>
      <c r="DB147" s="78">
        <v>14</v>
      </c>
      <c r="DC147" s="78">
        <v>11</v>
      </c>
      <c r="DD147" s="78">
        <v>11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219</v>
      </c>
      <c r="DL147" s="2" t="s">
        <v>17</v>
      </c>
      <c r="DM147" s="2">
        <v>5</v>
      </c>
      <c r="DN147" s="91">
        <v>3</v>
      </c>
      <c r="DO147" s="91">
        <v>3</v>
      </c>
      <c r="DP147" s="91">
        <v>3</v>
      </c>
      <c r="DQ147" s="91">
        <v>3</v>
      </c>
      <c r="DR147" s="91">
        <v>4</v>
      </c>
      <c r="DS147" s="91">
        <v>5</v>
      </c>
      <c r="DT147" s="91">
        <v>5</v>
      </c>
      <c r="DU147" s="91">
        <v>4</v>
      </c>
      <c r="DV147" s="91">
        <v>4</v>
      </c>
      <c r="DW147" s="91">
        <v>5</v>
      </c>
      <c r="DX147" s="91">
        <v>4</v>
      </c>
      <c r="DY147" s="91">
        <v>5</v>
      </c>
      <c r="DZ147" s="91">
        <v>6</v>
      </c>
      <c r="EA147" s="91">
        <v>5</v>
      </c>
      <c r="EB147" s="91">
        <v>4</v>
      </c>
      <c r="EC147" s="91">
        <v>4</v>
      </c>
      <c r="ED147" s="91">
        <v>5</v>
      </c>
      <c r="EE147" s="91">
        <v>4</v>
      </c>
      <c r="EF147" s="91">
        <v>5</v>
      </c>
      <c r="EG147" s="91">
        <v>4</v>
      </c>
      <c r="EH147" s="91">
        <v>2</v>
      </c>
      <c r="EI147" s="91">
        <v>3</v>
      </c>
      <c r="EJ147" s="91">
        <v>5</v>
      </c>
      <c r="EK147" s="91">
        <v>4</v>
      </c>
      <c r="EL147" s="91">
        <v>3</v>
      </c>
      <c r="EM147" s="91">
        <v>2</v>
      </c>
      <c r="EN147" s="91">
        <v>5</v>
      </c>
      <c r="EO147" s="91">
        <v>4</v>
      </c>
      <c r="EP147" s="91">
        <v>4</v>
      </c>
      <c r="EQ147" s="91">
        <v>4</v>
      </c>
      <c r="ER147" s="91">
        <v>7</v>
      </c>
      <c r="ES147" s="91">
        <v>4</v>
      </c>
      <c r="ET147" s="91">
        <v>5</v>
      </c>
      <c r="EU147" s="91">
        <v>5</v>
      </c>
      <c r="EV147" s="91">
        <v>3</v>
      </c>
      <c r="EW147" s="91">
        <v>4</v>
      </c>
      <c r="EX147" s="91">
        <v>3</v>
      </c>
      <c r="EY147" s="91">
        <v>5</v>
      </c>
      <c r="EZ147" s="91">
        <v>5</v>
      </c>
      <c r="FA147" s="91">
        <v>4</v>
      </c>
      <c r="FB147" s="91">
        <v>3</v>
      </c>
      <c r="FC147" s="91">
        <v>4</v>
      </c>
      <c r="FD147" s="91">
        <v>3</v>
      </c>
      <c r="FE147" s="91">
        <v>4</v>
      </c>
      <c r="FF147" s="91">
        <v>4</v>
      </c>
      <c r="FG147" s="91">
        <v>3</v>
      </c>
      <c r="FH147" s="91">
        <v>3</v>
      </c>
      <c r="FI147" s="91">
        <v>4</v>
      </c>
      <c r="FJ147" s="91">
        <v>4</v>
      </c>
      <c r="FK147" s="91">
        <v>4</v>
      </c>
      <c r="FL147" s="91">
        <v>4</v>
      </c>
      <c r="FM147" s="91">
        <v>7</v>
      </c>
      <c r="FN147" s="91">
        <v>3</v>
      </c>
      <c r="FO147" s="91">
        <v>5</v>
      </c>
      <c r="FP147" s="91">
        <v>4</v>
      </c>
      <c r="FQ147" s="91">
        <v>5</v>
      </c>
      <c r="FR147" s="91">
        <v>4</v>
      </c>
      <c r="FS147" s="91">
        <v>5</v>
      </c>
      <c r="FT147" s="91">
        <v>4</v>
      </c>
      <c r="FU147" s="91">
        <v>2</v>
      </c>
      <c r="FV147" s="2">
        <v>5</v>
      </c>
      <c r="FW147" s="2">
        <v>4</v>
      </c>
      <c r="FX147" s="2">
        <v>3</v>
      </c>
      <c r="FY147" s="2">
        <v>5</v>
      </c>
      <c r="FZ147" s="2">
        <v>5</v>
      </c>
      <c r="GA147" s="2">
        <v>6</v>
      </c>
      <c r="GB147" s="2">
        <v>7</v>
      </c>
      <c r="GC147" s="2">
        <v>5</v>
      </c>
      <c r="GD147" s="2">
        <v>3</v>
      </c>
    </row>
    <row r="148" spans="1:186" x14ac:dyDescent="0.25">
      <c r="A148" s="2" t="s">
        <v>981</v>
      </c>
      <c r="B148" s="2" t="s">
        <v>660</v>
      </c>
      <c r="C148" s="2" t="s">
        <v>981</v>
      </c>
      <c r="D148" s="2">
        <v>1</v>
      </c>
      <c r="E148" s="2">
        <v>0</v>
      </c>
      <c r="F148" s="2">
        <v>24</v>
      </c>
      <c r="G148" s="2">
        <v>19</v>
      </c>
      <c r="H148" s="2">
        <v>1</v>
      </c>
      <c r="I148" s="2">
        <v>43</v>
      </c>
      <c r="J148" s="2">
        <v>87</v>
      </c>
      <c r="K148" s="2">
        <v>97</v>
      </c>
      <c r="L148" s="2">
        <v>67</v>
      </c>
      <c r="M148" s="2">
        <v>0</v>
      </c>
      <c r="N148" s="2">
        <v>0</v>
      </c>
      <c r="O148" s="2">
        <v>87</v>
      </c>
      <c r="P148" s="2">
        <v>-0.47619047619047539</v>
      </c>
      <c r="Q148" s="2">
        <v>82</v>
      </c>
      <c r="R148" s="2">
        <v>0.83333333333333304</v>
      </c>
      <c r="S148" s="2">
        <v>22</v>
      </c>
      <c r="U148" s="2">
        <v>0</v>
      </c>
      <c r="V148" s="2">
        <v>14</v>
      </c>
      <c r="W148" s="2">
        <v>0</v>
      </c>
      <c r="X148" s="2">
        <v>18</v>
      </c>
      <c r="Y148" s="2">
        <v>1</v>
      </c>
      <c r="Z148" s="2">
        <v>11</v>
      </c>
      <c r="AC148" s="2">
        <v>53</v>
      </c>
      <c r="AD148" s="2">
        <v>630.14300000000003</v>
      </c>
      <c r="AE148" s="2">
        <v>683.24300000000005</v>
      </c>
      <c r="AF148" s="2">
        <v>-53.100000000000023</v>
      </c>
      <c r="AG148" s="2">
        <v>351.00148000000002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3</v>
      </c>
      <c r="AM148" s="78">
        <v>3</v>
      </c>
      <c r="AN148" s="78">
        <v>3</v>
      </c>
      <c r="AO148" s="78">
        <v>2</v>
      </c>
      <c r="AP148" s="78">
        <v>2</v>
      </c>
      <c r="AQ148" s="78">
        <v>2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3</v>
      </c>
      <c r="BA148" s="78">
        <v>3</v>
      </c>
      <c r="BB148" s="78">
        <v>3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1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10</v>
      </c>
      <c r="CK148" s="78">
        <v>13</v>
      </c>
      <c r="CL148" s="78">
        <v>9</v>
      </c>
      <c r="CM148" s="78">
        <v>9</v>
      </c>
      <c r="CN148" s="78">
        <v>10</v>
      </c>
      <c r="CO148" s="78">
        <v>12</v>
      </c>
      <c r="CP148" s="78">
        <v>13</v>
      </c>
      <c r="CQ148" s="78">
        <v>7</v>
      </c>
      <c r="CR148" s="78">
        <v>10</v>
      </c>
      <c r="CS148" s="78">
        <v>12</v>
      </c>
      <c r="CT148" s="78">
        <v>12</v>
      </c>
      <c r="CU148" s="78">
        <v>15</v>
      </c>
      <c r="CV148" s="78">
        <v>17</v>
      </c>
      <c r="CW148" s="78">
        <v>13</v>
      </c>
      <c r="CX148" s="78">
        <v>13</v>
      </c>
      <c r="CY148" s="78">
        <v>11</v>
      </c>
      <c r="CZ148" s="78">
        <v>16</v>
      </c>
      <c r="DA148" s="78">
        <v>13</v>
      </c>
      <c r="DB148" s="78">
        <v>13</v>
      </c>
      <c r="DC148" s="78">
        <v>13</v>
      </c>
      <c r="DD148" s="78">
        <v>10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222</v>
      </c>
      <c r="DL148" s="2" t="s">
        <v>17</v>
      </c>
      <c r="DM148" s="2">
        <v>6</v>
      </c>
      <c r="DN148" s="91">
        <v>3</v>
      </c>
      <c r="DO148" s="91">
        <v>4</v>
      </c>
      <c r="DP148" s="91">
        <v>3</v>
      </c>
      <c r="DQ148" s="91">
        <v>3</v>
      </c>
      <c r="DR148" s="91">
        <v>3</v>
      </c>
      <c r="DS148" s="91">
        <v>3</v>
      </c>
      <c r="DT148" s="91">
        <v>4</v>
      </c>
      <c r="DU148" s="91">
        <v>3</v>
      </c>
      <c r="DV148" s="91">
        <v>5</v>
      </c>
      <c r="DW148" s="91">
        <v>6</v>
      </c>
      <c r="DX148" s="91">
        <v>4</v>
      </c>
      <c r="DY148" s="91">
        <v>5</v>
      </c>
      <c r="DZ148" s="91">
        <v>6</v>
      </c>
      <c r="EA148" s="91">
        <v>5</v>
      </c>
      <c r="EB148" s="91">
        <v>4</v>
      </c>
      <c r="EC148" s="91">
        <v>3</v>
      </c>
      <c r="ED148" s="91">
        <v>5</v>
      </c>
      <c r="EE148" s="91">
        <v>4</v>
      </c>
      <c r="EF148" s="91">
        <v>6</v>
      </c>
      <c r="EG148" s="91">
        <v>4</v>
      </c>
      <c r="EH148" s="91">
        <v>4</v>
      </c>
      <c r="EI148" s="91">
        <v>3</v>
      </c>
      <c r="EJ148" s="91">
        <v>5</v>
      </c>
      <c r="EK148" s="91">
        <v>3</v>
      </c>
      <c r="EL148" s="91">
        <v>3</v>
      </c>
      <c r="EM148" s="91">
        <v>4</v>
      </c>
      <c r="EN148" s="91">
        <v>5</v>
      </c>
      <c r="EO148" s="91">
        <v>5</v>
      </c>
      <c r="EP148" s="91">
        <v>4</v>
      </c>
      <c r="EQ148" s="91">
        <v>5</v>
      </c>
      <c r="ER148" s="91">
        <v>6</v>
      </c>
      <c r="ES148" s="91">
        <v>4</v>
      </c>
      <c r="ET148" s="91">
        <v>6</v>
      </c>
      <c r="EU148" s="91">
        <v>6</v>
      </c>
      <c r="EV148" s="91">
        <v>5</v>
      </c>
      <c r="EW148" s="91">
        <v>5</v>
      </c>
      <c r="EX148" s="91">
        <v>5</v>
      </c>
      <c r="EY148" s="91">
        <v>6</v>
      </c>
      <c r="EZ148" s="91">
        <v>5</v>
      </c>
      <c r="FA148" s="91">
        <v>4</v>
      </c>
      <c r="FB148" s="91">
        <v>4</v>
      </c>
      <c r="FC148" s="91">
        <v>4</v>
      </c>
      <c r="FD148" s="91">
        <v>4</v>
      </c>
      <c r="FE148" s="91">
        <v>4</v>
      </c>
      <c r="FF148" s="91">
        <v>3</v>
      </c>
      <c r="FG148" s="91">
        <v>3</v>
      </c>
      <c r="FH148" s="91">
        <v>3</v>
      </c>
      <c r="FI148" s="91">
        <v>4</v>
      </c>
      <c r="FJ148" s="91">
        <v>4</v>
      </c>
      <c r="FK148" s="91">
        <v>4</v>
      </c>
      <c r="FL148" s="91">
        <v>4</v>
      </c>
      <c r="FM148" s="91">
        <v>5</v>
      </c>
      <c r="FN148" s="91">
        <v>3</v>
      </c>
      <c r="FO148" s="91">
        <v>4</v>
      </c>
      <c r="FP148" s="91">
        <v>3</v>
      </c>
      <c r="FQ148" s="91">
        <v>5</v>
      </c>
      <c r="FR148" s="91">
        <v>4</v>
      </c>
      <c r="FS148" s="91">
        <v>3</v>
      </c>
      <c r="FT148" s="91">
        <v>5</v>
      </c>
      <c r="FU148" s="91">
        <v>2</v>
      </c>
      <c r="FV148" s="2"/>
      <c r="FW148" s="2"/>
      <c r="FX148" s="2"/>
      <c r="FY148" s="2"/>
      <c r="FZ148" s="2"/>
      <c r="GA148" s="2"/>
      <c r="GB148" s="2"/>
      <c r="GC148" s="2"/>
      <c r="GD148" s="2"/>
    </row>
    <row r="149" spans="1:186" x14ac:dyDescent="0.25">
      <c r="A149" s="2" t="s">
        <v>982</v>
      </c>
      <c r="B149" s="2" t="s">
        <v>412</v>
      </c>
      <c r="C149" s="2" t="s">
        <v>982</v>
      </c>
      <c r="D149" s="2">
        <v>0</v>
      </c>
      <c r="E149" s="2">
        <v>0</v>
      </c>
      <c r="F149" s="2">
        <v>25</v>
      </c>
      <c r="G149" s="2">
        <v>31</v>
      </c>
      <c r="H149" s="2">
        <v>0</v>
      </c>
      <c r="I149" s="2">
        <v>56</v>
      </c>
      <c r="J149" s="2">
        <v>101</v>
      </c>
      <c r="K149" s="2">
        <v>100</v>
      </c>
      <c r="L149" s="2">
        <v>87</v>
      </c>
      <c r="M149" s="2">
        <v>0</v>
      </c>
      <c r="N149" s="2">
        <v>0</v>
      </c>
      <c r="O149" s="2">
        <v>101</v>
      </c>
      <c r="P149" s="2">
        <v>4.761904761904745E-2</v>
      </c>
      <c r="Q149" s="2">
        <v>87</v>
      </c>
      <c r="R149" s="2">
        <v>0</v>
      </c>
      <c r="S149" s="2">
        <v>28</v>
      </c>
      <c r="U149" s="2">
        <v>0</v>
      </c>
      <c r="V149" s="2">
        <v>20</v>
      </c>
      <c r="W149" s="2">
        <v>0</v>
      </c>
      <c r="X149" s="2">
        <v>20</v>
      </c>
      <c r="Y149" s="2">
        <v>0</v>
      </c>
      <c r="Z149" s="2">
        <v>16</v>
      </c>
      <c r="AC149" s="2">
        <v>59</v>
      </c>
      <c r="AD149" s="2">
        <v>425.26299999999998</v>
      </c>
      <c r="AE149" s="2">
        <v>345.577</v>
      </c>
      <c r="AF149" s="2">
        <v>79.685999999999979</v>
      </c>
      <c r="AG149" s="2">
        <v>388.00148999999999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3</v>
      </c>
      <c r="AM149" s="78">
        <v>3</v>
      </c>
      <c r="AN149" s="78">
        <v>3</v>
      </c>
      <c r="AO149" s="78">
        <v>2</v>
      </c>
      <c r="AP149" s="78">
        <v>2</v>
      </c>
      <c r="AQ149" s="78">
        <v>2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3</v>
      </c>
      <c r="BA149" s="78">
        <v>3</v>
      </c>
      <c r="BB149" s="78">
        <v>3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15</v>
      </c>
      <c r="CK149" s="78">
        <v>13</v>
      </c>
      <c r="CL149" s="78">
        <v>11</v>
      </c>
      <c r="CM149" s="78">
        <v>14</v>
      </c>
      <c r="CN149" s="78">
        <v>11</v>
      </c>
      <c r="CO149" s="78">
        <v>13</v>
      </c>
      <c r="CP149" s="78">
        <v>14</v>
      </c>
      <c r="CQ149" s="78">
        <v>7</v>
      </c>
      <c r="CR149" s="78">
        <v>8</v>
      </c>
      <c r="CS149" s="78">
        <v>12</v>
      </c>
      <c r="CT149" s="78">
        <v>13</v>
      </c>
      <c r="CU149" s="78">
        <v>18</v>
      </c>
      <c r="CV149" s="78">
        <v>18</v>
      </c>
      <c r="CW149" s="78">
        <v>17</v>
      </c>
      <c r="CX149" s="78">
        <v>14</v>
      </c>
      <c r="CY149" s="78">
        <v>15</v>
      </c>
      <c r="CZ149" s="78">
        <v>18</v>
      </c>
      <c r="DA149" s="78">
        <v>15</v>
      </c>
      <c r="DB149" s="78">
        <v>15</v>
      </c>
      <c r="DC149" s="78">
        <v>14</v>
      </c>
      <c r="DD149" s="78">
        <v>13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669</v>
      </c>
      <c r="DL149" s="2" t="s">
        <v>17</v>
      </c>
      <c r="DM149" s="2">
        <v>7</v>
      </c>
      <c r="DN149" s="91">
        <v>6</v>
      </c>
      <c r="DO149" s="91">
        <v>4</v>
      </c>
      <c r="DP149" s="91">
        <v>4</v>
      </c>
      <c r="DQ149" s="91">
        <v>6</v>
      </c>
      <c r="DR149" s="91">
        <v>3</v>
      </c>
      <c r="DS149" s="91">
        <v>4</v>
      </c>
      <c r="DT149" s="91">
        <v>4</v>
      </c>
      <c r="DU149" s="91">
        <v>4</v>
      </c>
      <c r="DV149" s="91">
        <v>4</v>
      </c>
      <c r="DW149" s="91">
        <v>6</v>
      </c>
      <c r="DX149" s="91">
        <v>5</v>
      </c>
      <c r="DY149" s="91">
        <v>6</v>
      </c>
      <c r="DZ149" s="91">
        <v>6</v>
      </c>
      <c r="EA149" s="91">
        <v>4</v>
      </c>
      <c r="EB149" s="91">
        <v>4</v>
      </c>
      <c r="EC149" s="91">
        <v>6</v>
      </c>
      <c r="ED149" s="91">
        <v>6</v>
      </c>
      <c r="EE149" s="91">
        <v>5</v>
      </c>
      <c r="EF149" s="91">
        <v>5</v>
      </c>
      <c r="EG149" s="91">
        <v>5</v>
      </c>
      <c r="EH149" s="91">
        <v>4</v>
      </c>
      <c r="EI149" s="91">
        <v>5</v>
      </c>
      <c r="EJ149" s="91">
        <v>4</v>
      </c>
      <c r="EK149" s="91">
        <v>4</v>
      </c>
      <c r="EL149" s="91">
        <v>4</v>
      </c>
      <c r="EM149" s="91">
        <v>5</v>
      </c>
      <c r="EN149" s="91">
        <v>5</v>
      </c>
      <c r="EO149" s="91">
        <v>4</v>
      </c>
      <c r="EP149" s="91">
        <v>3</v>
      </c>
      <c r="EQ149" s="91">
        <v>4</v>
      </c>
      <c r="ER149" s="91">
        <v>6</v>
      </c>
      <c r="ES149" s="91">
        <v>4</v>
      </c>
      <c r="ET149" s="91">
        <v>7</v>
      </c>
      <c r="EU149" s="91">
        <v>6</v>
      </c>
      <c r="EV149" s="91">
        <v>4</v>
      </c>
      <c r="EW149" s="91">
        <v>5</v>
      </c>
      <c r="EX149" s="91">
        <v>5</v>
      </c>
      <c r="EY149" s="91">
        <v>6</v>
      </c>
      <c r="EZ149" s="91">
        <v>6</v>
      </c>
      <c r="FA149" s="91">
        <v>4</v>
      </c>
      <c r="FB149" s="91">
        <v>4</v>
      </c>
      <c r="FC149" s="91">
        <v>5</v>
      </c>
      <c r="FD149" s="91">
        <v>4</v>
      </c>
      <c r="FE149" s="91">
        <v>5</v>
      </c>
      <c r="FF149" s="91">
        <v>3</v>
      </c>
      <c r="FG149" s="91">
        <v>4</v>
      </c>
      <c r="FH149" s="91">
        <v>3</v>
      </c>
      <c r="FI149" s="91">
        <v>4</v>
      </c>
      <c r="FJ149" s="91">
        <v>6</v>
      </c>
      <c r="FK149" s="91">
        <v>4</v>
      </c>
      <c r="FL149" s="91">
        <v>5</v>
      </c>
      <c r="FM149" s="91">
        <v>6</v>
      </c>
      <c r="FN149" s="91">
        <v>9</v>
      </c>
      <c r="FO149" s="91">
        <v>5</v>
      </c>
      <c r="FP149" s="91">
        <v>4</v>
      </c>
      <c r="FQ149" s="91">
        <v>6</v>
      </c>
      <c r="FR149" s="91">
        <v>4</v>
      </c>
      <c r="FS149" s="91">
        <v>6</v>
      </c>
      <c r="FT149" s="91">
        <v>5</v>
      </c>
      <c r="FU149" s="91">
        <v>4</v>
      </c>
      <c r="FV149" s="2"/>
      <c r="FW149" s="2"/>
      <c r="FX149" s="2"/>
      <c r="FY149" s="2"/>
      <c r="FZ149" s="2"/>
      <c r="GA149" s="2"/>
      <c r="GB149" s="2"/>
      <c r="GC149" s="2"/>
      <c r="GD149" s="2"/>
    </row>
    <row r="150" spans="1:186" x14ac:dyDescent="0.25">
      <c r="A150" s="2" t="s">
        <v>983</v>
      </c>
      <c r="B150" s="2" t="s">
        <v>25</v>
      </c>
      <c r="C150" s="2" t="s">
        <v>983</v>
      </c>
      <c r="D150" s="2">
        <v>0</v>
      </c>
      <c r="E150" s="2">
        <v>0</v>
      </c>
      <c r="F150" s="2">
        <v>19</v>
      </c>
      <c r="G150" s="2">
        <v>39</v>
      </c>
      <c r="H150" s="2">
        <v>0</v>
      </c>
      <c r="I150" s="2">
        <v>58</v>
      </c>
      <c r="J150" s="2">
        <v>105</v>
      </c>
      <c r="K150" s="2">
        <v>110</v>
      </c>
      <c r="L150" s="2">
        <v>85</v>
      </c>
      <c r="M150" s="2">
        <v>0</v>
      </c>
      <c r="N150" s="2">
        <v>0</v>
      </c>
      <c r="O150" s="2">
        <v>105</v>
      </c>
      <c r="P150" s="2">
        <v>-0.23809523809523814</v>
      </c>
      <c r="Q150" s="2">
        <v>92</v>
      </c>
      <c r="R150" s="2">
        <v>0.3888888888888884</v>
      </c>
      <c r="S150" s="2">
        <v>30</v>
      </c>
      <c r="U150" s="2">
        <v>0</v>
      </c>
      <c r="V150" s="2">
        <v>20</v>
      </c>
      <c r="W150" s="2">
        <v>0</v>
      </c>
      <c r="X150" s="2">
        <v>21</v>
      </c>
      <c r="Y150" s="2">
        <v>0</v>
      </c>
      <c r="Z150" s="2">
        <v>17</v>
      </c>
      <c r="AC150" s="2">
        <v>60</v>
      </c>
      <c r="AD150" s="2">
        <v>358.81599999999997</v>
      </c>
      <c r="AE150" s="2">
        <v>250.75200000000001</v>
      </c>
      <c r="AF150" s="2">
        <v>108.06399999999996</v>
      </c>
      <c r="AG150" s="2">
        <v>400.00150000000002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3</v>
      </c>
      <c r="AM150" s="78">
        <v>3</v>
      </c>
      <c r="AN150" s="78">
        <v>3</v>
      </c>
      <c r="AO150" s="78">
        <v>2</v>
      </c>
      <c r="AP150" s="78">
        <v>2</v>
      </c>
      <c r="AQ150" s="78">
        <v>2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3</v>
      </c>
      <c r="BA150" s="78">
        <v>3</v>
      </c>
      <c r="BB150" s="78">
        <v>3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13</v>
      </c>
      <c r="CK150" s="78">
        <v>15</v>
      </c>
      <c r="CL150" s="78">
        <v>11</v>
      </c>
      <c r="CM150" s="78">
        <v>13</v>
      </c>
      <c r="CN150" s="78">
        <v>12</v>
      </c>
      <c r="CO150" s="78">
        <v>15</v>
      </c>
      <c r="CP150" s="78">
        <v>14</v>
      </c>
      <c r="CQ150" s="78">
        <v>9</v>
      </c>
      <c r="CR150" s="78">
        <v>11</v>
      </c>
      <c r="CS150" s="78">
        <v>13</v>
      </c>
      <c r="CT150" s="78">
        <v>14</v>
      </c>
      <c r="CU150" s="78">
        <v>18</v>
      </c>
      <c r="CV150" s="78">
        <v>22</v>
      </c>
      <c r="CW150" s="78">
        <v>14</v>
      </c>
      <c r="CX150" s="78">
        <v>13</v>
      </c>
      <c r="CY150" s="78">
        <v>16</v>
      </c>
      <c r="CZ150" s="78">
        <v>19</v>
      </c>
      <c r="DA150" s="78">
        <v>16</v>
      </c>
      <c r="DB150" s="78">
        <v>16</v>
      </c>
      <c r="DC150" s="78">
        <v>12</v>
      </c>
      <c r="DD150" s="78">
        <v>14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443</v>
      </c>
      <c r="DL150" s="2" t="s">
        <v>17</v>
      </c>
      <c r="DM150" s="2">
        <v>8</v>
      </c>
      <c r="DN150" s="91">
        <v>4</v>
      </c>
      <c r="DO150" s="91">
        <v>5</v>
      </c>
      <c r="DP150" s="91">
        <v>3</v>
      </c>
      <c r="DQ150" s="91">
        <v>4</v>
      </c>
      <c r="DR150" s="91">
        <v>4</v>
      </c>
      <c r="DS150" s="91">
        <v>5</v>
      </c>
      <c r="DT150" s="91">
        <v>5</v>
      </c>
      <c r="DU150" s="91">
        <v>4</v>
      </c>
      <c r="DV150" s="91">
        <v>5</v>
      </c>
      <c r="DW150" s="91">
        <v>6</v>
      </c>
      <c r="DX150" s="91">
        <v>5</v>
      </c>
      <c r="DY150" s="91">
        <v>6</v>
      </c>
      <c r="DZ150" s="91">
        <v>8</v>
      </c>
      <c r="EA150" s="91">
        <v>4</v>
      </c>
      <c r="EB150" s="91">
        <v>5</v>
      </c>
      <c r="EC150" s="91">
        <v>5</v>
      </c>
      <c r="ED150" s="91">
        <v>7</v>
      </c>
      <c r="EE150" s="91">
        <v>5</v>
      </c>
      <c r="EF150" s="91">
        <v>6</v>
      </c>
      <c r="EG150" s="91">
        <v>4</v>
      </c>
      <c r="EH150" s="91">
        <v>5</v>
      </c>
      <c r="EI150" s="91">
        <v>4</v>
      </c>
      <c r="EJ150" s="91">
        <v>6</v>
      </c>
      <c r="EK150" s="91">
        <v>4</v>
      </c>
      <c r="EL150" s="91">
        <v>4</v>
      </c>
      <c r="EM150" s="91">
        <v>5</v>
      </c>
      <c r="EN150" s="91">
        <v>6</v>
      </c>
      <c r="EO150" s="91">
        <v>5</v>
      </c>
      <c r="EP150" s="91">
        <v>5</v>
      </c>
      <c r="EQ150" s="91">
        <v>6</v>
      </c>
      <c r="ER150" s="91">
        <v>7</v>
      </c>
      <c r="ES150" s="91">
        <v>5</v>
      </c>
      <c r="ET150" s="91">
        <v>6</v>
      </c>
      <c r="EU150" s="91">
        <v>8</v>
      </c>
      <c r="EV150" s="91">
        <v>5</v>
      </c>
      <c r="EW150" s="91">
        <v>4</v>
      </c>
      <c r="EX150" s="91">
        <v>5</v>
      </c>
      <c r="EY150" s="91">
        <v>6</v>
      </c>
      <c r="EZ150" s="91">
        <v>5</v>
      </c>
      <c r="FA150" s="91">
        <v>5</v>
      </c>
      <c r="FB150" s="91">
        <v>4</v>
      </c>
      <c r="FC150" s="91">
        <v>5</v>
      </c>
      <c r="FD150" s="91">
        <v>5</v>
      </c>
      <c r="FE150" s="91">
        <v>4</v>
      </c>
      <c r="FF150" s="91">
        <v>4</v>
      </c>
      <c r="FG150" s="91">
        <v>5</v>
      </c>
      <c r="FH150" s="91">
        <v>3</v>
      </c>
      <c r="FI150" s="91">
        <v>4</v>
      </c>
      <c r="FJ150" s="91">
        <v>4</v>
      </c>
      <c r="FK150" s="91">
        <v>4</v>
      </c>
      <c r="FL150" s="91">
        <v>6</v>
      </c>
      <c r="FM150" s="91">
        <v>6</v>
      </c>
      <c r="FN150" s="91">
        <v>5</v>
      </c>
      <c r="FO150" s="91">
        <v>4</v>
      </c>
      <c r="FP150" s="91">
        <v>6</v>
      </c>
      <c r="FQ150" s="91">
        <v>6</v>
      </c>
      <c r="FR150" s="91">
        <v>6</v>
      </c>
      <c r="FS150" s="91">
        <v>5</v>
      </c>
      <c r="FT150" s="91">
        <v>4</v>
      </c>
      <c r="FU150" s="91">
        <v>4</v>
      </c>
      <c r="FV150" s="2"/>
      <c r="FW150" s="2"/>
      <c r="FX150" s="2"/>
      <c r="FY150" s="2"/>
      <c r="FZ150" s="2"/>
      <c r="GA150" s="2"/>
      <c r="GB150" s="2"/>
      <c r="GC150" s="2"/>
      <c r="GD150" s="2"/>
    </row>
    <row r="151" spans="1:186" x14ac:dyDescent="0.25">
      <c r="A151" s="2" t="s">
        <v>984</v>
      </c>
      <c r="B151" s="2" t="s">
        <v>618</v>
      </c>
      <c r="C151" s="2" t="s">
        <v>985</v>
      </c>
      <c r="D151" s="2">
        <v>6</v>
      </c>
      <c r="E151" s="2">
        <v>0</v>
      </c>
      <c r="F151" s="2">
        <v>15</v>
      </c>
      <c r="G151" s="2">
        <v>6</v>
      </c>
      <c r="H151" s="2">
        <v>6</v>
      </c>
      <c r="I151" s="2">
        <v>21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Q151" s="2">
        <v>0</v>
      </c>
      <c r="S151" s="2">
        <v>0</v>
      </c>
      <c r="AC151" s="2">
        <v>61</v>
      </c>
      <c r="AD151" s="2">
        <v>0</v>
      </c>
      <c r="AG151" s="2">
        <v>400.00151</v>
      </c>
      <c r="AH151" s="78">
        <v>3</v>
      </c>
      <c r="AI151" s="78">
        <v>3</v>
      </c>
      <c r="AJ151" s="78">
        <v>3</v>
      </c>
      <c r="AK151" s="78">
        <v>2</v>
      </c>
      <c r="AL151" s="78">
        <v>2</v>
      </c>
      <c r="AM151" s="78">
        <v>2</v>
      </c>
      <c r="AN151" s="78">
        <v>2</v>
      </c>
      <c r="AO151" s="78">
        <v>2</v>
      </c>
      <c r="AP151" s="78">
        <v>2</v>
      </c>
      <c r="AQ151" s="78">
        <v>2</v>
      </c>
      <c r="AR151" s="78">
        <v>2</v>
      </c>
      <c r="AS151" s="78">
        <v>2</v>
      </c>
      <c r="AT151" s="78">
        <v>2</v>
      </c>
      <c r="AU151" s="78">
        <v>3</v>
      </c>
      <c r="AV151" s="78">
        <v>3</v>
      </c>
      <c r="AW151" s="78">
        <v>3</v>
      </c>
      <c r="AX151" s="78">
        <v>3</v>
      </c>
      <c r="AY151" s="78">
        <v>3</v>
      </c>
      <c r="AZ151" s="78">
        <v>3</v>
      </c>
      <c r="BA151" s="78">
        <v>3</v>
      </c>
      <c r="BB151" s="78">
        <v>3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1</v>
      </c>
      <c r="BL151" s="78">
        <v>1</v>
      </c>
      <c r="BM151" s="78">
        <v>0</v>
      </c>
      <c r="BN151" s="78">
        <v>0</v>
      </c>
      <c r="BO151" s="78">
        <v>0</v>
      </c>
      <c r="BP151" s="78">
        <v>2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1</v>
      </c>
      <c r="CC151" s="78">
        <v>1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10</v>
      </c>
      <c r="CK151" s="78">
        <v>11</v>
      </c>
      <c r="CL151" s="78">
        <v>10</v>
      </c>
      <c r="CM151" s="78">
        <v>6</v>
      </c>
      <c r="CN151" s="78">
        <v>6</v>
      </c>
      <c r="CO151" s="78">
        <v>6</v>
      </c>
      <c r="CP151" s="78">
        <v>6</v>
      </c>
      <c r="CQ151" s="78">
        <v>4</v>
      </c>
      <c r="CR151" s="78">
        <v>6</v>
      </c>
      <c r="CS151" s="78">
        <v>10</v>
      </c>
      <c r="CT151" s="78">
        <v>7</v>
      </c>
      <c r="CU151" s="78">
        <v>9</v>
      </c>
      <c r="CV151" s="78">
        <v>10</v>
      </c>
      <c r="CW151" s="78">
        <v>11</v>
      </c>
      <c r="CX151" s="78">
        <v>10</v>
      </c>
      <c r="CY151" s="78">
        <v>9</v>
      </c>
      <c r="CZ151" s="78">
        <v>14</v>
      </c>
      <c r="DA151" s="78">
        <v>13</v>
      </c>
      <c r="DB151" s="78">
        <v>11</v>
      </c>
      <c r="DC151" s="78">
        <v>8</v>
      </c>
      <c r="DD151" s="78">
        <v>10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12</v>
      </c>
      <c r="DL151" s="2" t="s">
        <v>1</v>
      </c>
      <c r="DM151" s="2" t="s">
        <v>670</v>
      </c>
      <c r="DN151" s="91">
        <v>4</v>
      </c>
      <c r="DO151" s="91">
        <v>4</v>
      </c>
      <c r="DP151" s="91">
        <v>3</v>
      </c>
      <c r="DQ151" s="91">
        <v>4</v>
      </c>
      <c r="DR151" s="91">
        <v>3</v>
      </c>
      <c r="DS151" s="91">
        <v>3</v>
      </c>
      <c r="DT151" s="91">
        <v>3</v>
      </c>
      <c r="DU151" s="91">
        <v>2</v>
      </c>
      <c r="DV151" s="91">
        <v>3</v>
      </c>
      <c r="DW151" s="91">
        <v>5</v>
      </c>
      <c r="DX151" s="91">
        <v>3</v>
      </c>
      <c r="DY151" s="91">
        <v>5</v>
      </c>
      <c r="DZ151" s="91">
        <v>4</v>
      </c>
      <c r="EA151" s="91">
        <v>5</v>
      </c>
      <c r="EB151" s="91">
        <v>4</v>
      </c>
      <c r="EC151" s="91">
        <v>3</v>
      </c>
      <c r="ED151" s="91">
        <v>5</v>
      </c>
      <c r="EE151" s="91">
        <v>4</v>
      </c>
      <c r="EF151" s="91">
        <v>5</v>
      </c>
      <c r="EG151" s="91">
        <v>3</v>
      </c>
      <c r="EH151" s="91">
        <v>4</v>
      </c>
      <c r="EI151" s="91">
        <v>3</v>
      </c>
      <c r="EJ151" s="91">
        <v>3</v>
      </c>
      <c r="EK151" s="91">
        <v>2</v>
      </c>
      <c r="EL151" s="91">
        <v>2</v>
      </c>
      <c r="EM151" s="91">
        <v>3</v>
      </c>
      <c r="EN151" s="91">
        <v>3</v>
      </c>
      <c r="EO151" s="91">
        <v>3</v>
      </c>
      <c r="EP151" s="91">
        <v>2</v>
      </c>
      <c r="EQ151" s="91">
        <v>3</v>
      </c>
      <c r="ER151" s="91">
        <v>5</v>
      </c>
      <c r="ES151" s="91">
        <v>4</v>
      </c>
      <c r="ET151" s="91">
        <v>4</v>
      </c>
      <c r="EU151" s="91">
        <v>6</v>
      </c>
      <c r="EV151" s="91">
        <v>3</v>
      </c>
      <c r="EW151" s="91">
        <v>3</v>
      </c>
      <c r="EX151" s="91">
        <v>3</v>
      </c>
      <c r="EY151" s="91">
        <v>5</v>
      </c>
      <c r="EZ151" s="91">
        <v>5</v>
      </c>
      <c r="FA151" s="91">
        <v>3</v>
      </c>
      <c r="FB151" s="91">
        <v>2</v>
      </c>
      <c r="FC151" s="91">
        <v>2</v>
      </c>
      <c r="FD151" s="91">
        <v>3</v>
      </c>
      <c r="FE151" s="91">
        <v>4</v>
      </c>
      <c r="FF151" s="91">
        <v>5</v>
      </c>
      <c r="FN151" s="91">
        <v>3</v>
      </c>
      <c r="FO151" s="91">
        <v>3</v>
      </c>
      <c r="FP151" s="91">
        <v>3</v>
      </c>
      <c r="FQ151" s="91">
        <v>4</v>
      </c>
      <c r="FR151" s="91">
        <v>4</v>
      </c>
      <c r="FS151" s="91">
        <v>3</v>
      </c>
      <c r="FT151" s="91">
        <v>3</v>
      </c>
      <c r="FU151" s="91">
        <v>4</v>
      </c>
      <c r="FV151" s="2"/>
      <c r="FW151" s="2"/>
      <c r="FX151" s="2"/>
      <c r="FY151" s="2"/>
      <c r="FZ151" s="2"/>
      <c r="GA151" s="2"/>
      <c r="GB151" s="2"/>
      <c r="GC151" s="2"/>
      <c r="GD151" s="2"/>
    </row>
    <row r="152" spans="1:186" x14ac:dyDescent="0.25">
      <c r="A152" s="2" t="s">
        <v>986</v>
      </c>
      <c r="B152" s="2" t="s">
        <v>527</v>
      </c>
      <c r="C152" s="2" t="s">
        <v>985</v>
      </c>
      <c r="D152" s="2">
        <v>5</v>
      </c>
      <c r="E152" s="2">
        <v>0</v>
      </c>
      <c r="F152" s="2">
        <v>9</v>
      </c>
      <c r="G152" s="2">
        <v>0</v>
      </c>
      <c r="H152" s="2">
        <v>5</v>
      </c>
      <c r="I152" s="2">
        <v>9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Q152" s="2">
        <v>0</v>
      </c>
      <c r="S152" s="2">
        <v>0</v>
      </c>
      <c r="AC152" s="2">
        <v>62</v>
      </c>
      <c r="AD152" s="2">
        <v>0</v>
      </c>
      <c r="AG152" s="2">
        <v>400.00152000000003</v>
      </c>
      <c r="AH152" s="78">
        <v>2</v>
      </c>
      <c r="AI152" s="78">
        <v>2</v>
      </c>
      <c r="AJ152" s="78">
        <v>2</v>
      </c>
      <c r="AK152" s="78">
        <v>2</v>
      </c>
      <c r="AL152" s="78">
        <v>2</v>
      </c>
      <c r="AM152" s="78">
        <v>2</v>
      </c>
      <c r="AN152" s="78">
        <v>2</v>
      </c>
      <c r="AO152" s="78">
        <v>2</v>
      </c>
      <c r="AP152" s="78">
        <v>2</v>
      </c>
      <c r="AQ152" s="78">
        <v>2</v>
      </c>
      <c r="AR152" s="78">
        <v>2</v>
      </c>
      <c r="AS152" s="78">
        <v>2</v>
      </c>
      <c r="AT152" s="78">
        <v>2</v>
      </c>
      <c r="AU152" s="78">
        <v>2</v>
      </c>
      <c r="AV152" s="78">
        <v>2</v>
      </c>
      <c r="AW152" s="78">
        <v>2</v>
      </c>
      <c r="AX152" s="78">
        <v>2</v>
      </c>
      <c r="AY152" s="78">
        <v>2</v>
      </c>
      <c r="AZ152" s="78">
        <v>2</v>
      </c>
      <c r="BA152" s="78">
        <v>2</v>
      </c>
      <c r="BB152" s="78">
        <v>2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1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1</v>
      </c>
      <c r="BS152" s="78">
        <v>1</v>
      </c>
      <c r="BT152" s="78">
        <v>0</v>
      </c>
      <c r="BU152" s="78">
        <v>0</v>
      </c>
      <c r="BV152" s="78">
        <v>0</v>
      </c>
      <c r="BW152" s="78">
        <v>0</v>
      </c>
      <c r="BX152" s="78">
        <v>1</v>
      </c>
      <c r="BY152" s="78">
        <v>0</v>
      </c>
      <c r="BZ152" s="78">
        <v>0</v>
      </c>
      <c r="CA152" s="78">
        <v>0</v>
      </c>
      <c r="CB152" s="78">
        <v>0</v>
      </c>
      <c r="CC152" s="78">
        <v>1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5</v>
      </c>
      <c r="CK152" s="78">
        <v>7</v>
      </c>
      <c r="CL152" s="78">
        <v>6</v>
      </c>
      <c r="CM152" s="78">
        <v>6</v>
      </c>
      <c r="CN152" s="78">
        <v>7</v>
      </c>
      <c r="CO152" s="78">
        <v>7</v>
      </c>
      <c r="CP152" s="78">
        <v>7</v>
      </c>
      <c r="CQ152" s="78">
        <v>7</v>
      </c>
      <c r="CR152" s="78">
        <v>6</v>
      </c>
      <c r="CS152" s="78">
        <v>8</v>
      </c>
      <c r="CT152" s="78">
        <v>5</v>
      </c>
      <c r="CU152" s="78">
        <v>7</v>
      </c>
      <c r="CV152" s="78">
        <v>8</v>
      </c>
      <c r="CW152" s="78">
        <v>6</v>
      </c>
      <c r="CX152" s="78">
        <v>6</v>
      </c>
      <c r="CY152" s="78">
        <v>5</v>
      </c>
      <c r="CZ152" s="78">
        <v>8</v>
      </c>
      <c r="DA152" s="78">
        <v>7</v>
      </c>
      <c r="DB152" s="78">
        <v>6</v>
      </c>
      <c r="DC152" s="78">
        <v>7</v>
      </c>
      <c r="DD152" s="78">
        <v>5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208</v>
      </c>
      <c r="DL152" s="2" t="s">
        <v>1</v>
      </c>
      <c r="DM152" s="2" t="s">
        <v>670</v>
      </c>
      <c r="DN152" s="91">
        <v>2</v>
      </c>
      <c r="DO152" s="91">
        <v>4</v>
      </c>
      <c r="DP152" s="91">
        <v>3</v>
      </c>
      <c r="DQ152" s="91">
        <v>3</v>
      </c>
      <c r="DR152" s="91">
        <v>3</v>
      </c>
      <c r="DS152" s="91">
        <v>3</v>
      </c>
      <c r="DT152" s="91">
        <v>3</v>
      </c>
      <c r="DU152" s="91">
        <v>4</v>
      </c>
      <c r="DV152" s="91">
        <v>3</v>
      </c>
      <c r="DW152" s="91">
        <v>3</v>
      </c>
      <c r="DX152" s="91">
        <v>2</v>
      </c>
      <c r="DY152" s="91">
        <v>4</v>
      </c>
      <c r="DZ152" s="91">
        <v>4</v>
      </c>
      <c r="EA152" s="91">
        <v>3</v>
      </c>
      <c r="EB152" s="91">
        <v>3</v>
      </c>
      <c r="EC152" s="91">
        <v>2</v>
      </c>
      <c r="ED152" s="91">
        <v>4</v>
      </c>
      <c r="EE152" s="91">
        <v>4</v>
      </c>
      <c r="EF152" s="91">
        <v>3</v>
      </c>
      <c r="EG152" s="91">
        <v>4</v>
      </c>
      <c r="EH152" s="91">
        <v>3</v>
      </c>
      <c r="EI152" s="91">
        <v>3</v>
      </c>
      <c r="EJ152" s="91">
        <v>3</v>
      </c>
      <c r="EK152" s="91">
        <v>3</v>
      </c>
      <c r="EL152" s="91">
        <v>3</v>
      </c>
      <c r="EM152" s="91">
        <v>4</v>
      </c>
      <c r="EN152" s="91">
        <v>4</v>
      </c>
      <c r="EO152" s="91">
        <v>4</v>
      </c>
      <c r="EP152" s="91">
        <v>3</v>
      </c>
      <c r="EQ152" s="91">
        <v>3</v>
      </c>
      <c r="ER152" s="91">
        <v>5</v>
      </c>
      <c r="ES152" s="91">
        <v>3</v>
      </c>
      <c r="ET152" s="91">
        <v>3</v>
      </c>
      <c r="EU152" s="91">
        <v>4</v>
      </c>
      <c r="EV152" s="91">
        <v>3</v>
      </c>
      <c r="EW152" s="91">
        <v>3</v>
      </c>
      <c r="EX152" s="91">
        <v>3</v>
      </c>
      <c r="EY152" s="91">
        <v>4</v>
      </c>
      <c r="EZ152" s="91">
        <v>3</v>
      </c>
      <c r="FA152" s="91">
        <v>3</v>
      </c>
      <c r="FB152" s="91">
        <v>3</v>
      </c>
      <c r="FC152" s="91">
        <v>2</v>
      </c>
      <c r="FV152" s="2"/>
      <c r="FW152" s="2"/>
      <c r="FX152" s="2"/>
      <c r="FY152" s="2"/>
      <c r="FZ152" s="2"/>
      <c r="GA152" s="2"/>
      <c r="GB152" s="2"/>
      <c r="GC152" s="2"/>
      <c r="GD152" s="2"/>
    </row>
    <row r="153" spans="1:186" x14ac:dyDescent="0.25">
      <c r="A153" s="2" t="s">
        <v>987</v>
      </c>
      <c r="B153" s="2" t="s">
        <v>13</v>
      </c>
      <c r="C153" s="2" t="s">
        <v>985</v>
      </c>
      <c r="D153" s="2">
        <v>3</v>
      </c>
      <c r="E153" s="2">
        <v>0</v>
      </c>
      <c r="F153" s="2">
        <v>9</v>
      </c>
      <c r="G153" s="2">
        <v>1</v>
      </c>
      <c r="H153" s="2">
        <v>3</v>
      </c>
      <c r="I153" s="2">
        <v>10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63</v>
      </c>
      <c r="AD153" s="2">
        <v>0</v>
      </c>
      <c r="AG153" s="2">
        <v>400.00153</v>
      </c>
      <c r="AH153" s="78">
        <v>2</v>
      </c>
      <c r="AI153" s="78">
        <v>2</v>
      </c>
      <c r="AJ153" s="78">
        <v>2</v>
      </c>
      <c r="AK153" s="78">
        <v>2</v>
      </c>
      <c r="AL153" s="78">
        <v>2</v>
      </c>
      <c r="AM153" s="78">
        <v>2</v>
      </c>
      <c r="AN153" s="78">
        <v>2</v>
      </c>
      <c r="AO153" s="78">
        <v>2</v>
      </c>
      <c r="AP153" s="78">
        <v>2</v>
      </c>
      <c r="AQ153" s="78">
        <v>2</v>
      </c>
      <c r="AR153" s="78">
        <v>2</v>
      </c>
      <c r="AS153" s="78">
        <v>2</v>
      </c>
      <c r="AT153" s="78">
        <v>2</v>
      </c>
      <c r="AU153" s="78">
        <v>2</v>
      </c>
      <c r="AV153" s="78">
        <v>2</v>
      </c>
      <c r="AW153" s="78">
        <v>2</v>
      </c>
      <c r="AX153" s="78">
        <v>2</v>
      </c>
      <c r="AY153" s="78">
        <v>2</v>
      </c>
      <c r="AZ153" s="78">
        <v>2</v>
      </c>
      <c r="BA153" s="78">
        <v>2</v>
      </c>
      <c r="BB153" s="78">
        <v>2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1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1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1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6</v>
      </c>
      <c r="CK153" s="78">
        <v>6</v>
      </c>
      <c r="CL153" s="78">
        <v>6</v>
      </c>
      <c r="CM153" s="78">
        <v>6</v>
      </c>
      <c r="CN153" s="78">
        <v>6</v>
      </c>
      <c r="CO153" s="78">
        <v>7</v>
      </c>
      <c r="CP153" s="78">
        <v>6</v>
      </c>
      <c r="CQ153" s="78">
        <v>6</v>
      </c>
      <c r="CR153" s="78">
        <v>6</v>
      </c>
      <c r="CS153" s="78">
        <v>8</v>
      </c>
      <c r="CT153" s="78">
        <v>7</v>
      </c>
      <c r="CU153" s="78">
        <v>8</v>
      </c>
      <c r="CV153" s="78">
        <v>9</v>
      </c>
      <c r="CW153" s="78">
        <v>7</v>
      </c>
      <c r="CX153" s="78">
        <v>6</v>
      </c>
      <c r="CY153" s="78">
        <v>6</v>
      </c>
      <c r="CZ153" s="78">
        <v>8</v>
      </c>
      <c r="DA153" s="78">
        <v>6</v>
      </c>
      <c r="DB153" s="78">
        <v>7</v>
      </c>
      <c r="DC153" s="78">
        <v>6</v>
      </c>
      <c r="DD153" s="78">
        <v>8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205</v>
      </c>
      <c r="DL153" s="2" t="s">
        <v>1</v>
      </c>
      <c r="DM153" s="2" t="s">
        <v>670</v>
      </c>
      <c r="DN153" s="91">
        <v>2</v>
      </c>
      <c r="DO153" s="91">
        <v>3</v>
      </c>
      <c r="DP153" s="91">
        <v>3</v>
      </c>
      <c r="DQ153" s="91">
        <v>3</v>
      </c>
      <c r="DR153" s="91">
        <v>3</v>
      </c>
      <c r="DS153" s="91">
        <v>3</v>
      </c>
      <c r="DT153" s="91">
        <v>3</v>
      </c>
      <c r="DU153" s="91">
        <v>3</v>
      </c>
      <c r="DV153" s="91">
        <v>3</v>
      </c>
      <c r="DW153" s="91">
        <v>3</v>
      </c>
      <c r="DX153" s="91">
        <v>3</v>
      </c>
      <c r="DY153" s="91">
        <v>4</v>
      </c>
      <c r="DZ153" s="91">
        <v>5</v>
      </c>
      <c r="EA153" s="91">
        <v>3</v>
      </c>
      <c r="EB153" s="91">
        <v>3</v>
      </c>
      <c r="EC153" s="91">
        <v>3</v>
      </c>
      <c r="ED153" s="91">
        <v>4</v>
      </c>
      <c r="EE153" s="91">
        <v>3</v>
      </c>
      <c r="EF153" s="91">
        <v>3</v>
      </c>
      <c r="EG153" s="91">
        <v>3</v>
      </c>
      <c r="EH153" s="91">
        <v>2</v>
      </c>
      <c r="EI153" s="91">
        <v>4</v>
      </c>
      <c r="EJ153" s="91">
        <v>3</v>
      </c>
      <c r="EK153" s="91">
        <v>3</v>
      </c>
      <c r="EL153" s="91">
        <v>3</v>
      </c>
      <c r="EM153" s="91">
        <v>3</v>
      </c>
      <c r="EN153" s="91">
        <v>4</v>
      </c>
      <c r="EO153" s="91">
        <v>3</v>
      </c>
      <c r="EP153" s="91">
        <v>3</v>
      </c>
      <c r="EQ153" s="91">
        <v>3</v>
      </c>
      <c r="ER153" s="91">
        <v>5</v>
      </c>
      <c r="ES153" s="91">
        <v>4</v>
      </c>
      <c r="ET153" s="91">
        <v>4</v>
      </c>
      <c r="EU153" s="91">
        <v>4</v>
      </c>
      <c r="EV153" s="91">
        <v>4</v>
      </c>
      <c r="EW153" s="91">
        <v>3</v>
      </c>
      <c r="EX153" s="91">
        <v>3</v>
      </c>
      <c r="EY153" s="91">
        <v>4</v>
      </c>
      <c r="EZ153" s="91">
        <v>3</v>
      </c>
      <c r="FA153" s="91">
        <v>4</v>
      </c>
      <c r="FB153" s="91">
        <v>3</v>
      </c>
      <c r="FC153" s="91">
        <v>6</v>
      </c>
      <c r="FV153" s="2"/>
      <c r="FW153" s="2"/>
      <c r="FX153" s="2"/>
      <c r="FY153" s="2"/>
      <c r="FZ153" s="2"/>
      <c r="GA153" s="2"/>
      <c r="GB153" s="2"/>
      <c r="GC153" s="2"/>
      <c r="GD153" s="2"/>
    </row>
    <row r="154" spans="1:186" x14ac:dyDescent="0.25">
      <c r="A154" s="2" t="s">
        <v>988</v>
      </c>
      <c r="B154" s="2" t="s">
        <v>14</v>
      </c>
      <c r="C154" s="2" t="s">
        <v>985</v>
      </c>
      <c r="D154" s="2">
        <v>0</v>
      </c>
      <c r="E154" s="2">
        <v>0</v>
      </c>
      <c r="F154" s="2">
        <v>14</v>
      </c>
      <c r="G154" s="2">
        <v>9</v>
      </c>
      <c r="H154" s="2">
        <v>0</v>
      </c>
      <c r="I154" s="2">
        <v>23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64</v>
      </c>
      <c r="AD154" s="2">
        <v>0</v>
      </c>
      <c r="AG154" s="2">
        <v>400.00153999999998</v>
      </c>
      <c r="AH154" s="78">
        <v>2</v>
      </c>
      <c r="AI154" s="78">
        <v>2</v>
      </c>
      <c r="AJ154" s="78">
        <v>2</v>
      </c>
      <c r="AK154" s="78">
        <v>2</v>
      </c>
      <c r="AL154" s="78">
        <v>2</v>
      </c>
      <c r="AM154" s="78">
        <v>2</v>
      </c>
      <c r="AN154" s="78">
        <v>2</v>
      </c>
      <c r="AO154" s="78">
        <v>2</v>
      </c>
      <c r="AP154" s="78">
        <v>2</v>
      </c>
      <c r="AQ154" s="78">
        <v>2</v>
      </c>
      <c r="AR154" s="78">
        <v>2</v>
      </c>
      <c r="AS154" s="78">
        <v>2</v>
      </c>
      <c r="AT154" s="78">
        <v>2</v>
      </c>
      <c r="AU154" s="78">
        <v>2</v>
      </c>
      <c r="AV154" s="78">
        <v>2</v>
      </c>
      <c r="AW154" s="78">
        <v>2</v>
      </c>
      <c r="AX154" s="78">
        <v>2</v>
      </c>
      <c r="AY154" s="78">
        <v>2</v>
      </c>
      <c r="AZ154" s="78">
        <v>2</v>
      </c>
      <c r="BA154" s="78">
        <v>2</v>
      </c>
      <c r="BB154" s="78">
        <v>2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6</v>
      </c>
      <c r="CK154" s="78">
        <v>6</v>
      </c>
      <c r="CL154" s="78">
        <v>6</v>
      </c>
      <c r="CM154" s="78">
        <v>9</v>
      </c>
      <c r="CN154" s="78">
        <v>6</v>
      </c>
      <c r="CO154" s="78">
        <v>10</v>
      </c>
      <c r="CP154" s="78">
        <v>9</v>
      </c>
      <c r="CQ154" s="78">
        <v>6</v>
      </c>
      <c r="CR154" s="78">
        <v>7</v>
      </c>
      <c r="CS154" s="78">
        <v>9</v>
      </c>
      <c r="CT154" s="78">
        <v>6</v>
      </c>
      <c r="CU154" s="78">
        <v>8</v>
      </c>
      <c r="CV154" s="78">
        <v>11</v>
      </c>
      <c r="CW154" s="78">
        <v>10</v>
      </c>
      <c r="CX154" s="78">
        <v>7</v>
      </c>
      <c r="CY154" s="78">
        <v>9</v>
      </c>
      <c r="CZ154" s="78">
        <v>11</v>
      </c>
      <c r="DA154" s="78">
        <v>9</v>
      </c>
      <c r="DB154" s="78">
        <v>7</v>
      </c>
      <c r="DC154" s="78">
        <v>6</v>
      </c>
      <c r="DD154" s="78">
        <v>8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412</v>
      </c>
      <c r="DL154" s="2" t="s">
        <v>1</v>
      </c>
      <c r="DM154" s="2" t="s">
        <v>670</v>
      </c>
      <c r="DN154" s="91">
        <v>3</v>
      </c>
      <c r="DO154" s="91">
        <v>3</v>
      </c>
      <c r="DP154" s="91">
        <v>3</v>
      </c>
      <c r="DQ154" s="91">
        <v>5</v>
      </c>
      <c r="DR154" s="91">
        <v>3</v>
      </c>
      <c r="DS154" s="91">
        <v>5</v>
      </c>
      <c r="DT154" s="91">
        <v>3</v>
      </c>
      <c r="DU154" s="91">
        <v>3</v>
      </c>
      <c r="DV154" s="91">
        <v>4</v>
      </c>
      <c r="DW154" s="91">
        <v>4</v>
      </c>
      <c r="DX154" s="91">
        <v>3</v>
      </c>
      <c r="DY154" s="91">
        <v>4</v>
      </c>
      <c r="DZ154" s="91">
        <v>6</v>
      </c>
      <c r="EA154" s="91">
        <v>4</v>
      </c>
      <c r="EB154" s="91">
        <v>4</v>
      </c>
      <c r="EC154" s="91">
        <v>5</v>
      </c>
      <c r="ED154" s="91">
        <v>6</v>
      </c>
      <c r="EE154" s="91">
        <v>4</v>
      </c>
      <c r="EF154" s="91">
        <v>4</v>
      </c>
      <c r="EG154" s="91">
        <v>3</v>
      </c>
      <c r="EH154" s="91">
        <v>4</v>
      </c>
      <c r="EI154" s="91">
        <v>3</v>
      </c>
      <c r="EJ154" s="91">
        <v>3</v>
      </c>
      <c r="EK154" s="91">
        <v>3</v>
      </c>
      <c r="EL154" s="91">
        <v>4</v>
      </c>
      <c r="EM154" s="91">
        <v>3</v>
      </c>
      <c r="EN154" s="91">
        <v>5</v>
      </c>
      <c r="EO154" s="91">
        <v>6</v>
      </c>
      <c r="EP154" s="91">
        <v>3</v>
      </c>
      <c r="EQ154" s="91">
        <v>3</v>
      </c>
      <c r="ER154" s="91">
        <v>5</v>
      </c>
      <c r="ES154" s="91">
        <v>3</v>
      </c>
      <c r="ET154" s="91">
        <v>4</v>
      </c>
      <c r="EU154" s="91">
        <v>5</v>
      </c>
      <c r="EV154" s="91">
        <v>6</v>
      </c>
      <c r="EW154" s="91">
        <v>3</v>
      </c>
      <c r="EX154" s="91">
        <v>4</v>
      </c>
      <c r="EY154" s="91">
        <v>5</v>
      </c>
      <c r="EZ154" s="91">
        <v>5</v>
      </c>
      <c r="FA154" s="91">
        <v>3</v>
      </c>
      <c r="FB154" s="91">
        <v>3</v>
      </c>
      <c r="FC154" s="91">
        <v>4</v>
      </c>
      <c r="FV154" s="2"/>
      <c r="FW154" s="2"/>
      <c r="FX154" s="2"/>
      <c r="FY154" s="2"/>
      <c r="FZ154" s="2"/>
      <c r="GA154" s="2"/>
      <c r="GB154" s="2"/>
      <c r="GC154" s="2"/>
      <c r="GD154" s="2"/>
    </row>
    <row r="155" spans="1:186" x14ac:dyDescent="0.25">
      <c r="A155" s="2" t="s">
        <v>989</v>
      </c>
      <c r="B155" s="2" t="s">
        <v>388</v>
      </c>
      <c r="C155" s="2" t="s">
        <v>985</v>
      </c>
      <c r="D155" s="2">
        <v>4</v>
      </c>
      <c r="E155" s="2">
        <v>0</v>
      </c>
      <c r="F155" s="2">
        <v>18</v>
      </c>
      <c r="G155" s="2">
        <v>3</v>
      </c>
      <c r="H155" s="2">
        <v>4</v>
      </c>
      <c r="I155" s="2">
        <v>21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65</v>
      </c>
      <c r="AD155" s="2">
        <v>0</v>
      </c>
      <c r="AG155" s="2">
        <v>400.00155000000001</v>
      </c>
      <c r="AH155" s="78">
        <v>2</v>
      </c>
      <c r="AI155" s="78">
        <v>2</v>
      </c>
      <c r="AJ155" s="78">
        <v>2</v>
      </c>
      <c r="AK155" s="78">
        <v>2</v>
      </c>
      <c r="AL155" s="78">
        <v>2</v>
      </c>
      <c r="AM155" s="78">
        <v>2</v>
      </c>
      <c r="AN155" s="78">
        <v>2</v>
      </c>
      <c r="AO155" s="78">
        <v>2</v>
      </c>
      <c r="AP155" s="78">
        <v>2</v>
      </c>
      <c r="AQ155" s="78">
        <v>2</v>
      </c>
      <c r="AR155" s="78">
        <v>2</v>
      </c>
      <c r="AS155" s="78">
        <v>2</v>
      </c>
      <c r="AT155" s="78">
        <v>2</v>
      </c>
      <c r="AU155" s="78">
        <v>2</v>
      </c>
      <c r="AV155" s="78">
        <v>2</v>
      </c>
      <c r="AW155" s="78">
        <v>2</v>
      </c>
      <c r="AX155" s="78">
        <v>2</v>
      </c>
      <c r="AY155" s="78">
        <v>2</v>
      </c>
      <c r="AZ155" s="78">
        <v>2</v>
      </c>
      <c r="BA155" s="78">
        <v>2</v>
      </c>
      <c r="BB155" s="78">
        <v>2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1</v>
      </c>
      <c r="BN155" s="78">
        <v>0</v>
      </c>
      <c r="BO155" s="78">
        <v>0</v>
      </c>
      <c r="BP155" s="78">
        <v>0</v>
      </c>
      <c r="BQ155" s="78">
        <v>1</v>
      </c>
      <c r="BR155" s="78">
        <v>1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1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8</v>
      </c>
      <c r="CK155" s="78">
        <v>6</v>
      </c>
      <c r="CL155" s="78">
        <v>6</v>
      </c>
      <c r="CM155" s="78">
        <v>7</v>
      </c>
      <c r="CN155" s="78">
        <v>5</v>
      </c>
      <c r="CO155" s="78">
        <v>9</v>
      </c>
      <c r="CP155" s="78">
        <v>8</v>
      </c>
      <c r="CQ155" s="78">
        <v>6</v>
      </c>
      <c r="CR155" s="78">
        <v>5</v>
      </c>
      <c r="CS155" s="78">
        <v>8</v>
      </c>
      <c r="CT155" s="78">
        <v>7</v>
      </c>
      <c r="CU155" s="78">
        <v>7</v>
      </c>
      <c r="CV155" s="78">
        <v>8</v>
      </c>
      <c r="CW155" s="78">
        <v>8</v>
      </c>
      <c r="CX155" s="78">
        <v>8</v>
      </c>
      <c r="CY155" s="78">
        <v>8</v>
      </c>
      <c r="CZ155" s="78">
        <v>9</v>
      </c>
      <c r="DA155" s="78">
        <v>8</v>
      </c>
      <c r="DB155" s="78">
        <v>9</v>
      </c>
      <c r="DC155" s="78">
        <v>6</v>
      </c>
      <c r="DD155" s="78">
        <v>6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16</v>
      </c>
      <c r="DL155" s="2" t="s">
        <v>1</v>
      </c>
      <c r="DM155" s="2" t="s">
        <v>670</v>
      </c>
      <c r="DN155" s="91">
        <v>4</v>
      </c>
      <c r="DO155" s="91">
        <v>3</v>
      </c>
      <c r="DP155" s="91">
        <v>3</v>
      </c>
      <c r="DQ155" s="91">
        <v>4</v>
      </c>
      <c r="DR155" s="91">
        <v>2</v>
      </c>
      <c r="DS155" s="91">
        <v>4</v>
      </c>
      <c r="DT155" s="91">
        <v>4</v>
      </c>
      <c r="DU155" s="91">
        <v>3</v>
      </c>
      <c r="DV155" s="91">
        <v>2</v>
      </c>
      <c r="DW155" s="91">
        <v>3</v>
      </c>
      <c r="DX155" s="91">
        <v>4</v>
      </c>
      <c r="DY155" s="91">
        <v>3</v>
      </c>
      <c r="DZ155" s="91">
        <v>4</v>
      </c>
      <c r="EA155" s="91">
        <v>4</v>
      </c>
      <c r="EB155" s="91">
        <v>5</v>
      </c>
      <c r="EC155" s="91">
        <v>4</v>
      </c>
      <c r="ED155" s="91">
        <v>4</v>
      </c>
      <c r="EE155" s="91">
        <v>4</v>
      </c>
      <c r="EF155" s="91">
        <v>4</v>
      </c>
      <c r="EG155" s="91">
        <v>3</v>
      </c>
      <c r="EH155" s="91">
        <v>4</v>
      </c>
      <c r="EI155" s="91">
        <v>4</v>
      </c>
      <c r="EJ155" s="91">
        <v>3</v>
      </c>
      <c r="EK155" s="91">
        <v>3</v>
      </c>
      <c r="EL155" s="91">
        <v>3</v>
      </c>
      <c r="EM155" s="91">
        <v>3</v>
      </c>
      <c r="EN155" s="91">
        <v>5</v>
      </c>
      <c r="EO155" s="91">
        <v>4</v>
      </c>
      <c r="EP155" s="91">
        <v>3</v>
      </c>
      <c r="EQ155" s="91">
        <v>3</v>
      </c>
      <c r="ER155" s="91">
        <v>5</v>
      </c>
      <c r="ES155" s="91">
        <v>3</v>
      </c>
      <c r="ET155" s="91">
        <v>4</v>
      </c>
      <c r="EU155" s="91">
        <v>4</v>
      </c>
      <c r="EV155" s="91">
        <v>4</v>
      </c>
      <c r="EW155" s="91">
        <v>3</v>
      </c>
      <c r="EX155" s="91">
        <v>4</v>
      </c>
      <c r="EY155" s="91">
        <v>5</v>
      </c>
      <c r="EZ155" s="91">
        <v>4</v>
      </c>
      <c r="FA155" s="91">
        <v>5</v>
      </c>
      <c r="FB155" s="91">
        <v>3</v>
      </c>
      <c r="FC155" s="91">
        <v>2</v>
      </c>
      <c r="FV155" s="2"/>
      <c r="FW155" s="2"/>
      <c r="FX155" s="2"/>
      <c r="FY155" s="2"/>
      <c r="FZ155" s="2"/>
      <c r="GA155" s="2"/>
      <c r="GB155" s="2"/>
      <c r="GC155" s="2"/>
      <c r="GD155" s="2"/>
    </row>
    <row r="156" spans="1:186" x14ac:dyDescent="0.25">
      <c r="A156" s="2" t="s">
        <v>990</v>
      </c>
      <c r="B156" s="2" t="s">
        <v>221</v>
      </c>
      <c r="C156" s="2" t="s">
        <v>985</v>
      </c>
      <c r="D156" s="2">
        <v>1</v>
      </c>
      <c r="E156" s="2">
        <v>0</v>
      </c>
      <c r="F156" s="2">
        <v>16</v>
      </c>
      <c r="G156" s="2">
        <v>8</v>
      </c>
      <c r="H156" s="2">
        <v>1</v>
      </c>
      <c r="I156" s="2">
        <v>24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66</v>
      </c>
      <c r="AD156" s="2">
        <v>0</v>
      </c>
      <c r="AG156" s="2">
        <v>400.00155999999998</v>
      </c>
      <c r="AH156" s="78">
        <v>2</v>
      </c>
      <c r="AI156" s="78">
        <v>2</v>
      </c>
      <c r="AJ156" s="78">
        <v>2</v>
      </c>
      <c r="AK156" s="78">
        <v>2</v>
      </c>
      <c r="AL156" s="78">
        <v>2</v>
      </c>
      <c r="AM156" s="78">
        <v>2</v>
      </c>
      <c r="AN156" s="78">
        <v>2</v>
      </c>
      <c r="AO156" s="78">
        <v>2</v>
      </c>
      <c r="AP156" s="78">
        <v>2</v>
      </c>
      <c r="AQ156" s="78">
        <v>2</v>
      </c>
      <c r="AR156" s="78">
        <v>2</v>
      </c>
      <c r="AS156" s="78">
        <v>2</v>
      </c>
      <c r="AT156" s="78">
        <v>2</v>
      </c>
      <c r="AU156" s="78">
        <v>2</v>
      </c>
      <c r="AV156" s="78">
        <v>2</v>
      </c>
      <c r="AW156" s="78">
        <v>2</v>
      </c>
      <c r="AX156" s="78">
        <v>2</v>
      </c>
      <c r="AY156" s="78">
        <v>2</v>
      </c>
      <c r="AZ156" s="78">
        <v>2</v>
      </c>
      <c r="BA156" s="78">
        <v>2</v>
      </c>
      <c r="BB156" s="78">
        <v>2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1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7</v>
      </c>
      <c r="CK156" s="78">
        <v>6</v>
      </c>
      <c r="CL156" s="78">
        <v>7</v>
      </c>
      <c r="CM156" s="78">
        <v>6</v>
      </c>
      <c r="CN156" s="78">
        <v>5</v>
      </c>
      <c r="CO156" s="78">
        <v>9</v>
      </c>
      <c r="CP156" s="78">
        <v>6</v>
      </c>
      <c r="CQ156" s="78">
        <v>6</v>
      </c>
      <c r="CR156" s="78">
        <v>7</v>
      </c>
      <c r="CS156" s="78">
        <v>12</v>
      </c>
      <c r="CT156" s="78">
        <v>6</v>
      </c>
      <c r="CU156" s="78">
        <v>12</v>
      </c>
      <c r="CV156" s="78">
        <v>11</v>
      </c>
      <c r="CW156" s="78">
        <v>10</v>
      </c>
      <c r="CX156" s="78">
        <v>8</v>
      </c>
      <c r="CY156" s="78">
        <v>7</v>
      </c>
      <c r="CZ156" s="78">
        <v>12</v>
      </c>
      <c r="DA156" s="78">
        <v>7</v>
      </c>
      <c r="DB156" s="78">
        <v>8</v>
      </c>
      <c r="DC156" s="78">
        <v>7</v>
      </c>
      <c r="DD156" s="78">
        <v>8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19</v>
      </c>
      <c r="DL156" t="s">
        <v>1</v>
      </c>
      <c r="DM156" t="s">
        <v>670</v>
      </c>
      <c r="DN156" s="91">
        <v>4</v>
      </c>
      <c r="DO156" s="91">
        <v>3</v>
      </c>
      <c r="DP156" s="91">
        <v>3</v>
      </c>
      <c r="DQ156" s="91">
        <v>3</v>
      </c>
      <c r="DR156" s="91">
        <v>3</v>
      </c>
      <c r="DS156" s="91">
        <v>5</v>
      </c>
      <c r="DT156" s="91">
        <v>3</v>
      </c>
      <c r="DU156" s="91">
        <v>3</v>
      </c>
      <c r="DV156" s="91">
        <v>3</v>
      </c>
      <c r="DW156" s="91">
        <v>5</v>
      </c>
      <c r="DX156" s="91">
        <v>3</v>
      </c>
      <c r="DY156" s="91">
        <v>6</v>
      </c>
      <c r="DZ156" s="91">
        <v>6</v>
      </c>
      <c r="EA156" s="91">
        <v>4</v>
      </c>
      <c r="EB156" s="91">
        <v>4</v>
      </c>
      <c r="EC156" s="91">
        <v>4</v>
      </c>
      <c r="ED156" s="91">
        <v>6</v>
      </c>
      <c r="EE156" s="91">
        <v>3</v>
      </c>
      <c r="EF156" s="91">
        <v>4</v>
      </c>
      <c r="EG156" s="91">
        <v>4</v>
      </c>
      <c r="EH156" s="91">
        <v>4</v>
      </c>
      <c r="EI156" s="91">
        <v>3</v>
      </c>
      <c r="EJ156" s="91">
        <v>3</v>
      </c>
      <c r="EK156" s="91">
        <v>4</v>
      </c>
      <c r="EL156" s="91">
        <v>3</v>
      </c>
      <c r="EM156" s="91">
        <v>2</v>
      </c>
      <c r="EN156" s="91">
        <v>4</v>
      </c>
      <c r="EO156" s="91">
        <v>3</v>
      </c>
      <c r="EP156" s="91">
        <v>3</v>
      </c>
      <c r="EQ156" s="91">
        <v>4</v>
      </c>
      <c r="ER156" s="91">
        <v>7</v>
      </c>
      <c r="ES156" s="91">
        <v>3</v>
      </c>
      <c r="ET156" s="91">
        <v>6</v>
      </c>
      <c r="EU156" s="91">
        <v>5</v>
      </c>
      <c r="EV156" s="91">
        <v>6</v>
      </c>
      <c r="EW156" s="91">
        <v>4</v>
      </c>
      <c r="EX156" s="91">
        <v>3</v>
      </c>
      <c r="EY156" s="91">
        <v>6</v>
      </c>
      <c r="EZ156" s="91">
        <v>4</v>
      </c>
      <c r="FA156" s="91">
        <v>4</v>
      </c>
      <c r="FB156" s="91">
        <v>3</v>
      </c>
      <c r="FC156" s="91">
        <v>4</v>
      </c>
      <c r="FV156"/>
      <c r="FW156"/>
      <c r="FX156"/>
    </row>
    <row r="157" spans="1:186" x14ac:dyDescent="0.25">
      <c r="A157" s="2" t="s">
        <v>991</v>
      </c>
      <c r="B157" s="2" t="s">
        <v>507</v>
      </c>
      <c r="C157" s="2" t="s">
        <v>985</v>
      </c>
      <c r="D157" s="2">
        <v>0</v>
      </c>
      <c r="E157" s="2">
        <v>0</v>
      </c>
      <c r="F157" s="2">
        <v>23</v>
      </c>
      <c r="G157" s="2">
        <v>14</v>
      </c>
      <c r="H157" s="2">
        <v>0</v>
      </c>
      <c r="I157" s="2">
        <v>37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67</v>
      </c>
      <c r="AD157" s="2">
        <v>0</v>
      </c>
      <c r="AG157" s="2">
        <v>400.00157000000002</v>
      </c>
      <c r="AH157" s="78">
        <v>2</v>
      </c>
      <c r="AI157" s="78">
        <v>2</v>
      </c>
      <c r="AJ157" s="78">
        <v>2</v>
      </c>
      <c r="AK157" s="78">
        <v>2</v>
      </c>
      <c r="AL157" s="78">
        <v>2</v>
      </c>
      <c r="AM157" s="78">
        <v>2</v>
      </c>
      <c r="AN157" s="78">
        <v>2</v>
      </c>
      <c r="AO157" s="78">
        <v>2</v>
      </c>
      <c r="AP157" s="78">
        <v>2</v>
      </c>
      <c r="AQ157" s="78">
        <v>2</v>
      </c>
      <c r="AR157" s="78">
        <v>2</v>
      </c>
      <c r="AS157" s="78">
        <v>2</v>
      </c>
      <c r="AT157" s="78">
        <v>2</v>
      </c>
      <c r="AU157" s="78">
        <v>2</v>
      </c>
      <c r="AV157" s="78">
        <v>2</v>
      </c>
      <c r="AW157" s="78">
        <v>2</v>
      </c>
      <c r="AX157" s="78">
        <v>2</v>
      </c>
      <c r="AY157" s="78">
        <v>2</v>
      </c>
      <c r="AZ157" s="78">
        <v>2</v>
      </c>
      <c r="BA157" s="78">
        <v>2</v>
      </c>
      <c r="BB157" s="78">
        <v>2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7</v>
      </c>
      <c r="CK157" s="78">
        <v>8</v>
      </c>
      <c r="CL157" s="78">
        <v>9</v>
      </c>
      <c r="CM157" s="78">
        <v>7</v>
      </c>
      <c r="CN157" s="78">
        <v>7</v>
      </c>
      <c r="CO157" s="78">
        <v>11</v>
      </c>
      <c r="CP157" s="78">
        <v>9</v>
      </c>
      <c r="CQ157" s="78">
        <v>7</v>
      </c>
      <c r="CR157" s="78">
        <v>9</v>
      </c>
      <c r="CS157" s="78">
        <v>12</v>
      </c>
      <c r="CT157" s="78">
        <v>8</v>
      </c>
      <c r="CU157" s="78">
        <v>10</v>
      </c>
      <c r="CV157" s="78">
        <v>11</v>
      </c>
      <c r="CW157" s="78">
        <v>10</v>
      </c>
      <c r="CX157" s="78">
        <v>8</v>
      </c>
      <c r="CY157" s="78">
        <v>9</v>
      </c>
      <c r="CZ157" s="78">
        <v>10</v>
      </c>
      <c r="DA157" s="78">
        <v>8</v>
      </c>
      <c r="DB157" s="78">
        <v>10</v>
      </c>
      <c r="DC157" s="78">
        <v>8</v>
      </c>
      <c r="DD157" s="78">
        <v>7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DK157" t="s">
        <v>438</v>
      </c>
      <c r="DL157" t="s">
        <v>1</v>
      </c>
      <c r="DM157" t="s">
        <v>670</v>
      </c>
      <c r="DN157" s="91">
        <v>4</v>
      </c>
      <c r="DO157" s="91">
        <v>4</v>
      </c>
      <c r="DP157" s="91">
        <v>5</v>
      </c>
      <c r="DQ157" s="91">
        <v>3</v>
      </c>
      <c r="DR157" s="91">
        <v>3</v>
      </c>
      <c r="DS157" s="91">
        <v>6</v>
      </c>
      <c r="DT157" s="91">
        <v>4</v>
      </c>
      <c r="DU157" s="91">
        <v>4</v>
      </c>
      <c r="DV157" s="91">
        <v>5</v>
      </c>
      <c r="DW157" s="91">
        <v>6</v>
      </c>
      <c r="DX157" s="91">
        <v>4</v>
      </c>
      <c r="DY157" s="91">
        <v>5</v>
      </c>
      <c r="DZ157" s="91">
        <v>5</v>
      </c>
      <c r="EA157" s="91">
        <v>6</v>
      </c>
      <c r="EB157" s="91">
        <v>4</v>
      </c>
      <c r="EC157" s="91">
        <v>5</v>
      </c>
      <c r="ED157" s="91">
        <v>5</v>
      </c>
      <c r="EE157" s="91">
        <v>4</v>
      </c>
      <c r="EF157" s="91">
        <v>5</v>
      </c>
      <c r="EG157" s="91">
        <v>4</v>
      </c>
      <c r="EH157" s="91">
        <v>4</v>
      </c>
      <c r="EI157" s="91">
        <v>3</v>
      </c>
      <c r="EJ157" s="91">
        <v>4</v>
      </c>
      <c r="EK157" s="91">
        <v>4</v>
      </c>
      <c r="EL157" s="91">
        <v>4</v>
      </c>
      <c r="EM157" s="91">
        <v>4</v>
      </c>
      <c r="EN157" s="91">
        <v>5</v>
      </c>
      <c r="EO157" s="91">
        <v>5</v>
      </c>
      <c r="EP157" s="91">
        <v>3</v>
      </c>
      <c r="EQ157" s="91">
        <v>4</v>
      </c>
      <c r="ER157" s="91">
        <v>6</v>
      </c>
      <c r="ES157" s="91">
        <v>4</v>
      </c>
      <c r="ET157" s="91">
        <v>5</v>
      </c>
      <c r="EU157" s="91">
        <v>6</v>
      </c>
      <c r="EV157" s="91">
        <v>4</v>
      </c>
      <c r="EW157" s="91">
        <v>4</v>
      </c>
      <c r="EX157" s="91">
        <v>4</v>
      </c>
      <c r="EY157" s="91">
        <v>5</v>
      </c>
      <c r="EZ157" s="91">
        <v>4</v>
      </c>
      <c r="FA157" s="91">
        <v>5</v>
      </c>
      <c r="FB157" s="91">
        <v>4</v>
      </c>
      <c r="FC157" s="91">
        <v>3</v>
      </c>
      <c r="FV157"/>
      <c r="FW157"/>
      <c r="FX157"/>
    </row>
    <row r="158" spans="1:186" x14ac:dyDescent="0.25">
      <c r="A158" s="2" t="s">
        <v>992</v>
      </c>
      <c r="B158" s="2" t="s">
        <v>204</v>
      </c>
      <c r="C158" s="2" t="s">
        <v>993</v>
      </c>
      <c r="D158" s="2">
        <v>0</v>
      </c>
      <c r="E158" s="2">
        <v>0</v>
      </c>
      <c r="F158" s="2">
        <v>8</v>
      </c>
      <c r="G158" s="2">
        <v>9</v>
      </c>
      <c r="H158" s="2">
        <v>0</v>
      </c>
      <c r="I158" s="2">
        <v>17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68</v>
      </c>
      <c r="AD158" s="2">
        <v>0</v>
      </c>
      <c r="AG158" s="2">
        <v>400.00157999999999</v>
      </c>
      <c r="AH158" s="78">
        <v>1</v>
      </c>
      <c r="AI158" s="78">
        <v>1</v>
      </c>
      <c r="AJ158" s="78">
        <v>1</v>
      </c>
      <c r="AK158" s="78">
        <v>1</v>
      </c>
      <c r="AL158" s="78">
        <v>1</v>
      </c>
      <c r="AM158" s="78">
        <v>1</v>
      </c>
      <c r="AN158" s="78">
        <v>1</v>
      </c>
      <c r="AO158" s="78">
        <v>1</v>
      </c>
      <c r="AP158" s="78">
        <v>1</v>
      </c>
      <c r="AQ158" s="78">
        <v>1</v>
      </c>
      <c r="AR158" s="78">
        <v>1</v>
      </c>
      <c r="AS158" s="78">
        <v>1</v>
      </c>
      <c r="AT158" s="78">
        <v>1</v>
      </c>
      <c r="AU158" s="78">
        <v>1</v>
      </c>
      <c r="AV158" s="78">
        <v>1</v>
      </c>
      <c r="AW158" s="78">
        <v>1</v>
      </c>
      <c r="AX158" s="78">
        <v>1</v>
      </c>
      <c r="AY158" s="78">
        <v>1</v>
      </c>
      <c r="AZ158" s="78">
        <v>1</v>
      </c>
      <c r="BA158" s="78">
        <v>1</v>
      </c>
      <c r="BB158" s="78">
        <v>1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5</v>
      </c>
      <c r="CK158" s="78">
        <v>4</v>
      </c>
      <c r="CL158" s="78">
        <v>3</v>
      </c>
      <c r="CM158" s="78">
        <v>4</v>
      </c>
      <c r="CN158" s="78">
        <v>6</v>
      </c>
      <c r="CO158" s="78">
        <v>5</v>
      </c>
      <c r="CP158" s="78">
        <v>5</v>
      </c>
      <c r="CQ158" s="78">
        <v>4</v>
      </c>
      <c r="CR158" s="78">
        <v>3</v>
      </c>
      <c r="CS158" s="78">
        <v>4</v>
      </c>
      <c r="CT158" s="78">
        <v>3</v>
      </c>
      <c r="CU158" s="78">
        <v>5</v>
      </c>
      <c r="CV158" s="78">
        <v>5</v>
      </c>
      <c r="CW158" s="78">
        <v>5</v>
      </c>
      <c r="CX158" s="78">
        <v>5</v>
      </c>
      <c r="CY158" s="78">
        <v>4</v>
      </c>
      <c r="CZ158" s="78">
        <v>5</v>
      </c>
      <c r="DA158" s="78">
        <v>6</v>
      </c>
      <c r="DB158" s="78">
        <v>5</v>
      </c>
      <c r="DC158" s="78">
        <v>4</v>
      </c>
      <c r="DD158" s="78">
        <v>4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DK158" t="s">
        <v>227</v>
      </c>
      <c r="DL158" t="s">
        <v>17</v>
      </c>
      <c r="DM158" t="s">
        <v>670</v>
      </c>
      <c r="DN158" s="91">
        <v>5</v>
      </c>
      <c r="DO158" s="91">
        <v>4</v>
      </c>
      <c r="DP158" s="91">
        <v>3</v>
      </c>
      <c r="DQ158" s="91">
        <v>4</v>
      </c>
      <c r="DR158" s="91">
        <v>6</v>
      </c>
      <c r="DS158" s="91">
        <v>5</v>
      </c>
      <c r="DT158" s="91">
        <v>5</v>
      </c>
      <c r="DU158" s="91">
        <v>4</v>
      </c>
      <c r="DV158" s="91">
        <v>3</v>
      </c>
      <c r="DW158" s="91">
        <v>4</v>
      </c>
      <c r="DX158" s="91">
        <v>3</v>
      </c>
      <c r="DY158" s="91">
        <v>5</v>
      </c>
      <c r="DZ158" s="91">
        <v>5</v>
      </c>
      <c r="EA158" s="91">
        <v>5</v>
      </c>
      <c r="EB158" s="91">
        <v>5</v>
      </c>
      <c r="EC158" s="91">
        <v>4</v>
      </c>
      <c r="ED158" s="91">
        <v>5</v>
      </c>
      <c r="EE158" s="91">
        <v>6</v>
      </c>
      <c r="EF158" s="91">
        <v>5</v>
      </c>
      <c r="EG158" s="91">
        <v>4</v>
      </c>
      <c r="EH158" s="91">
        <v>4</v>
      </c>
      <c r="FV158"/>
      <c r="FW158"/>
      <c r="FX158"/>
    </row>
    <row r="159" spans="1:186" x14ac:dyDescent="0.25">
      <c r="A159" s="2" t="s">
        <v>994</v>
      </c>
      <c r="B159" s="2" t="s">
        <v>587</v>
      </c>
      <c r="C159" s="2" t="s">
        <v>985</v>
      </c>
      <c r="D159" s="2">
        <v>0</v>
      </c>
      <c r="E159" s="2">
        <v>0</v>
      </c>
      <c r="F159" s="2">
        <v>10</v>
      </c>
      <c r="G159" s="2">
        <v>1</v>
      </c>
      <c r="H159" s="2">
        <v>0</v>
      </c>
      <c r="I159" s="2">
        <v>11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69</v>
      </c>
      <c r="AD159" s="2">
        <v>0</v>
      </c>
      <c r="AG159" s="2">
        <v>400.00159000000002</v>
      </c>
      <c r="AH159" s="78">
        <v>1</v>
      </c>
      <c r="AI159" s="78">
        <v>1</v>
      </c>
      <c r="AJ159" s="78">
        <v>1</v>
      </c>
      <c r="AK159" s="78">
        <v>1</v>
      </c>
      <c r="AL159" s="78">
        <v>1</v>
      </c>
      <c r="AM159" s="78">
        <v>1</v>
      </c>
      <c r="AN159" s="78">
        <v>1</v>
      </c>
      <c r="AO159" s="78">
        <v>1</v>
      </c>
      <c r="AP159" s="78">
        <v>1</v>
      </c>
      <c r="AQ159" s="78">
        <v>1</v>
      </c>
      <c r="AR159" s="78">
        <v>1</v>
      </c>
      <c r="AS159" s="78">
        <v>1</v>
      </c>
      <c r="AT159" s="78">
        <v>1</v>
      </c>
      <c r="AU159" s="78">
        <v>1</v>
      </c>
      <c r="AV159" s="78">
        <v>1</v>
      </c>
      <c r="AW159" s="78">
        <v>1</v>
      </c>
      <c r="AX159" s="78">
        <v>0</v>
      </c>
      <c r="AY159" s="78">
        <v>1</v>
      </c>
      <c r="AZ159" s="78">
        <v>1</v>
      </c>
      <c r="BA159" s="78">
        <v>1</v>
      </c>
      <c r="BB159" s="78">
        <v>1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3</v>
      </c>
      <c r="CK159" s="78">
        <v>4</v>
      </c>
      <c r="CL159" s="78">
        <v>3</v>
      </c>
      <c r="CM159" s="78">
        <v>3</v>
      </c>
      <c r="CN159" s="78">
        <v>3</v>
      </c>
      <c r="CO159" s="78">
        <v>3</v>
      </c>
      <c r="CP159" s="78">
        <v>3</v>
      </c>
      <c r="CQ159" s="78">
        <v>4</v>
      </c>
      <c r="CR159" s="78">
        <v>3</v>
      </c>
      <c r="CS159" s="78">
        <v>4</v>
      </c>
      <c r="CT159" s="78">
        <v>3</v>
      </c>
      <c r="CU159" s="78">
        <v>4</v>
      </c>
      <c r="CV159" s="78">
        <v>5</v>
      </c>
      <c r="CW159" s="78">
        <v>4</v>
      </c>
      <c r="CX159" s="78">
        <v>4</v>
      </c>
      <c r="CY159" s="78">
        <v>5</v>
      </c>
      <c r="CZ159" s="78">
        <v>0</v>
      </c>
      <c r="DA159" s="78">
        <v>4</v>
      </c>
      <c r="DB159" s="78">
        <v>4</v>
      </c>
      <c r="DC159" s="78">
        <v>4</v>
      </c>
      <c r="DD159" s="78">
        <v>4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  <c r="DK159" t="s">
        <v>527</v>
      </c>
      <c r="DL159" t="s">
        <v>1</v>
      </c>
      <c r="DM159" t="s">
        <v>670</v>
      </c>
      <c r="DN159" s="91">
        <v>3</v>
      </c>
      <c r="DO159" s="91">
        <v>4</v>
      </c>
      <c r="DP159" s="91">
        <v>3</v>
      </c>
      <c r="DQ159" s="91">
        <v>3</v>
      </c>
      <c r="DR159" s="91">
        <v>3</v>
      </c>
      <c r="DS159" s="91">
        <v>3</v>
      </c>
      <c r="DT159" s="91">
        <v>3</v>
      </c>
      <c r="DU159" s="91">
        <v>4</v>
      </c>
      <c r="DV159" s="91">
        <v>3</v>
      </c>
      <c r="DW159" s="91">
        <v>4</v>
      </c>
      <c r="DX159" s="91">
        <v>3</v>
      </c>
      <c r="DY159" s="91">
        <v>4</v>
      </c>
      <c r="DZ159" s="91">
        <v>5</v>
      </c>
      <c r="EA159" s="91">
        <v>4</v>
      </c>
      <c r="EB159" s="91">
        <v>4</v>
      </c>
      <c r="EC159" s="91">
        <v>5</v>
      </c>
      <c r="EE159" s="91">
        <v>4</v>
      </c>
      <c r="EF159" s="91">
        <v>4</v>
      </c>
      <c r="EG159" s="91">
        <v>4</v>
      </c>
      <c r="EH159" s="91">
        <v>4</v>
      </c>
    </row>
    <row r="160" spans="1:186" x14ac:dyDescent="0.25">
      <c r="A160" s="2" t="s">
        <v>995</v>
      </c>
      <c r="B160" s="2" t="s">
        <v>208</v>
      </c>
      <c r="C160" s="2" t="s">
        <v>985</v>
      </c>
      <c r="D160" s="2">
        <v>2</v>
      </c>
      <c r="E160" s="2">
        <v>0</v>
      </c>
      <c r="F160" s="2">
        <v>6</v>
      </c>
      <c r="G160" s="2">
        <v>0</v>
      </c>
      <c r="H160" s="2">
        <v>2</v>
      </c>
      <c r="I160" s="2">
        <v>6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70</v>
      </c>
      <c r="AD160" s="2">
        <v>0</v>
      </c>
      <c r="AG160" s="2">
        <v>400.0016</v>
      </c>
      <c r="AH160" s="78">
        <v>1</v>
      </c>
      <c r="AI160" s="78">
        <v>1</v>
      </c>
      <c r="AJ160" s="78">
        <v>1</v>
      </c>
      <c r="AK160" s="78">
        <v>1</v>
      </c>
      <c r="AL160" s="78">
        <v>1</v>
      </c>
      <c r="AM160" s="78">
        <v>1</v>
      </c>
      <c r="AN160" s="78">
        <v>1</v>
      </c>
      <c r="AO160" s="78">
        <v>1</v>
      </c>
      <c r="AP160" s="78">
        <v>1</v>
      </c>
      <c r="AQ160" s="78">
        <v>1</v>
      </c>
      <c r="AR160" s="78">
        <v>1</v>
      </c>
      <c r="AS160" s="78">
        <v>1</v>
      </c>
      <c r="AT160" s="78">
        <v>1</v>
      </c>
      <c r="AU160" s="78">
        <v>1</v>
      </c>
      <c r="AV160" s="78">
        <v>1</v>
      </c>
      <c r="AW160" s="78">
        <v>1</v>
      </c>
      <c r="AX160" s="78">
        <v>1</v>
      </c>
      <c r="AY160" s="78">
        <v>1</v>
      </c>
      <c r="AZ160" s="78">
        <v>1</v>
      </c>
      <c r="BA160" s="78">
        <v>1</v>
      </c>
      <c r="BB160" s="78">
        <v>1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1</v>
      </c>
      <c r="BX160" s="78">
        <v>0</v>
      </c>
      <c r="BY160" s="78">
        <v>0</v>
      </c>
      <c r="BZ160" s="78">
        <v>0</v>
      </c>
      <c r="CA160" s="78">
        <v>0</v>
      </c>
      <c r="CB160" s="78">
        <v>1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4</v>
      </c>
      <c r="CK160" s="78">
        <v>4</v>
      </c>
      <c r="CL160" s="78">
        <v>3</v>
      </c>
      <c r="CM160" s="78">
        <v>3</v>
      </c>
      <c r="CN160" s="78">
        <v>3</v>
      </c>
      <c r="CO160" s="78">
        <v>3</v>
      </c>
      <c r="CP160" s="78">
        <v>3</v>
      </c>
      <c r="CQ160" s="78">
        <v>4</v>
      </c>
      <c r="CR160" s="78">
        <v>3</v>
      </c>
      <c r="CS160" s="78">
        <v>4</v>
      </c>
      <c r="CT160" s="78">
        <v>3</v>
      </c>
      <c r="CU160" s="78">
        <v>3</v>
      </c>
      <c r="CV160" s="78">
        <v>5</v>
      </c>
      <c r="CW160" s="78">
        <v>4</v>
      </c>
      <c r="CX160" s="78">
        <v>2</v>
      </c>
      <c r="CY160" s="78">
        <v>4</v>
      </c>
      <c r="CZ160" s="78">
        <v>4</v>
      </c>
      <c r="DA160" s="78">
        <v>3</v>
      </c>
      <c r="DB160" s="78">
        <v>3</v>
      </c>
      <c r="DC160" s="78">
        <v>2</v>
      </c>
      <c r="DD160" s="78">
        <v>3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  <c r="DK160" t="s">
        <v>13</v>
      </c>
      <c r="DL160" t="s">
        <v>1</v>
      </c>
      <c r="DM160" t="s">
        <v>670</v>
      </c>
      <c r="DN160" s="91">
        <v>4</v>
      </c>
      <c r="DO160" s="91">
        <v>4</v>
      </c>
      <c r="DP160" s="91">
        <v>3</v>
      </c>
      <c r="DQ160" s="91">
        <v>3</v>
      </c>
      <c r="DR160" s="91">
        <v>3</v>
      </c>
      <c r="DS160" s="91">
        <v>3</v>
      </c>
      <c r="DT160" s="91">
        <v>3</v>
      </c>
      <c r="DU160" s="91">
        <v>4</v>
      </c>
      <c r="DV160" s="91">
        <v>3</v>
      </c>
      <c r="DW160" s="91">
        <v>4</v>
      </c>
      <c r="DX160" s="91">
        <v>3</v>
      </c>
      <c r="DY160" s="91">
        <v>3</v>
      </c>
      <c r="DZ160" s="91">
        <v>5</v>
      </c>
      <c r="EA160" s="91">
        <v>4</v>
      </c>
      <c r="EB160" s="91">
        <v>2</v>
      </c>
      <c r="EC160" s="91">
        <v>4</v>
      </c>
      <c r="ED160" s="91">
        <v>4</v>
      </c>
      <c r="EE160" s="91">
        <v>3</v>
      </c>
      <c r="EF160" s="91">
        <v>3</v>
      </c>
      <c r="EG160" s="91">
        <v>2</v>
      </c>
      <c r="EH160" s="91">
        <v>3</v>
      </c>
    </row>
    <row r="161" spans="1:180" x14ac:dyDescent="0.25">
      <c r="A161" s="2" t="s">
        <v>996</v>
      </c>
      <c r="B161" s="2" t="s">
        <v>401</v>
      </c>
      <c r="C161" s="2" t="s">
        <v>993</v>
      </c>
      <c r="D161" s="2">
        <v>1</v>
      </c>
      <c r="E161" s="2">
        <v>0</v>
      </c>
      <c r="F161" s="2">
        <v>8</v>
      </c>
      <c r="G161" s="2">
        <v>4</v>
      </c>
      <c r="H161" s="2">
        <v>1</v>
      </c>
      <c r="I161" s="2">
        <v>12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71</v>
      </c>
      <c r="AD161" s="2">
        <v>0</v>
      </c>
      <c r="AG161" s="2">
        <v>400.00161000000003</v>
      </c>
      <c r="AH161" s="78">
        <v>1</v>
      </c>
      <c r="AI161" s="78">
        <v>1</v>
      </c>
      <c r="AJ161" s="78">
        <v>1</v>
      </c>
      <c r="AK161" s="78">
        <v>1</v>
      </c>
      <c r="AL161" s="78">
        <v>1</v>
      </c>
      <c r="AM161" s="78">
        <v>1</v>
      </c>
      <c r="AN161" s="78">
        <v>1</v>
      </c>
      <c r="AO161" s="78">
        <v>1</v>
      </c>
      <c r="AP161" s="78">
        <v>1</v>
      </c>
      <c r="AQ161" s="78">
        <v>1</v>
      </c>
      <c r="AR161" s="78">
        <v>1</v>
      </c>
      <c r="AS161" s="78">
        <v>1</v>
      </c>
      <c r="AT161" s="78">
        <v>1</v>
      </c>
      <c r="AU161" s="78">
        <v>1</v>
      </c>
      <c r="AV161" s="78">
        <v>1</v>
      </c>
      <c r="AW161" s="78">
        <v>1</v>
      </c>
      <c r="AX161" s="78">
        <v>1</v>
      </c>
      <c r="AY161" s="78">
        <v>1</v>
      </c>
      <c r="AZ161" s="78">
        <v>1</v>
      </c>
      <c r="BA161" s="78">
        <v>1</v>
      </c>
      <c r="BB161" s="78">
        <v>1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1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3</v>
      </c>
      <c r="CK161" s="78">
        <v>3</v>
      </c>
      <c r="CL161" s="78">
        <v>4</v>
      </c>
      <c r="CM161" s="78">
        <v>3</v>
      </c>
      <c r="CN161" s="78">
        <v>3</v>
      </c>
      <c r="CO161" s="78">
        <v>3</v>
      </c>
      <c r="CP161" s="78">
        <v>4</v>
      </c>
      <c r="CQ161" s="78">
        <v>4</v>
      </c>
      <c r="CR161" s="78">
        <v>3</v>
      </c>
      <c r="CS161" s="78">
        <v>5</v>
      </c>
      <c r="CT161" s="78">
        <v>4</v>
      </c>
      <c r="CU161" s="78">
        <v>5</v>
      </c>
      <c r="CV161" s="78">
        <v>6</v>
      </c>
      <c r="CW161" s="78">
        <v>3</v>
      </c>
      <c r="CX161" s="78">
        <v>3</v>
      </c>
      <c r="CY161" s="78">
        <v>4</v>
      </c>
      <c r="CZ161" s="78">
        <v>6</v>
      </c>
      <c r="DA161" s="78">
        <v>4</v>
      </c>
      <c r="DB161" s="78">
        <v>5</v>
      </c>
      <c r="DC161" s="78">
        <v>4</v>
      </c>
      <c r="DD161" s="78">
        <v>2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  <c r="DK161" t="s">
        <v>226</v>
      </c>
      <c r="DL161" t="s">
        <v>17</v>
      </c>
      <c r="DM161" t="s">
        <v>670</v>
      </c>
      <c r="DN161" s="91">
        <v>3</v>
      </c>
      <c r="DO161" s="91">
        <v>3</v>
      </c>
      <c r="DP161" s="91">
        <v>4</v>
      </c>
      <c r="DQ161" s="91">
        <v>3</v>
      </c>
      <c r="DR161" s="91">
        <v>3</v>
      </c>
      <c r="DS161" s="91">
        <v>3</v>
      </c>
      <c r="DT161" s="91">
        <v>4</v>
      </c>
      <c r="DU161" s="91">
        <v>4</v>
      </c>
      <c r="DV161" s="91">
        <v>3</v>
      </c>
      <c r="DW161" s="91">
        <v>5</v>
      </c>
      <c r="DX161" s="91">
        <v>4</v>
      </c>
      <c r="DY161" s="91">
        <v>5</v>
      </c>
      <c r="DZ161" s="91">
        <v>6</v>
      </c>
      <c r="EA161" s="91">
        <v>3</v>
      </c>
      <c r="EB161" s="91">
        <v>3</v>
      </c>
      <c r="EC161" s="91">
        <v>4</v>
      </c>
      <c r="ED161" s="91">
        <v>6</v>
      </c>
      <c r="EE161" s="91">
        <v>4</v>
      </c>
      <c r="EF161" s="91">
        <v>5</v>
      </c>
      <c r="EG161" s="91">
        <v>4</v>
      </c>
      <c r="EH161" s="91">
        <v>2</v>
      </c>
    </row>
    <row r="162" spans="1:180" x14ac:dyDescent="0.25">
      <c r="A162" s="2" t="s">
        <v>997</v>
      </c>
      <c r="B162" s="2" t="s">
        <v>514</v>
      </c>
      <c r="C162" s="2" t="s">
        <v>985</v>
      </c>
      <c r="D162" s="2">
        <v>0</v>
      </c>
      <c r="E162" s="2">
        <v>0</v>
      </c>
      <c r="F162" s="2">
        <v>10</v>
      </c>
      <c r="G162" s="2">
        <v>4</v>
      </c>
      <c r="H162" s="2">
        <v>0</v>
      </c>
      <c r="I162" s="2">
        <v>14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72</v>
      </c>
      <c r="AD162" s="2">
        <v>0</v>
      </c>
      <c r="AG162" s="2">
        <v>400.00162</v>
      </c>
      <c r="AH162" s="78">
        <v>1</v>
      </c>
      <c r="AI162" s="78">
        <v>1</v>
      </c>
      <c r="AJ162" s="78">
        <v>1</v>
      </c>
      <c r="AK162" s="78">
        <v>1</v>
      </c>
      <c r="AL162" s="78">
        <v>1</v>
      </c>
      <c r="AM162" s="78">
        <v>1</v>
      </c>
      <c r="AN162" s="78">
        <v>1</v>
      </c>
      <c r="AO162" s="78">
        <v>1</v>
      </c>
      <c r="AP162" s="78">
        <v>1</v>
      </c>
      <c r="AQ162" s="78">
        <v>1</v>
      </c>
      <c r="AR162" s="78">
        <v>1</v>
      </c>
      <c r="AS162" s="78">
        <v>1</v>
      </c>
      <c r="AT162" s="78">
        <v>1</v>
      </c>
      <c r="AU162" s="78">
        <v>1</v>
      </c>
      <c r="AV162" s="78">
        <v>1</v>
      </c>
      <c r="AW162" s="78">
        <v>1</v>
      </c>
      <c r="AX162" s="78">
        <v>1</v>
      </c>
      <c r="AY162" s="78">
        <v>1</v>
      </c>
      <c r="AZ162" s="78">
        <v>1</v>
      </c>
      <c r="BA162" s="78">
        <v>1</v>
      </c>
      <c r="BB162" s="78">
        <v>1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3</v>
      </c>
      <c r="CK162" s="78">
        <v>4</v>
      </c>
      <c r="CL162" s="78">
        <v>4</v>
      </c>
      <c r="CM162" s="78">
        <v>4</v>
      </c>
      <c r="CN162" s="78">
        <v>3</v>
      </c>
      <c r="CO162" s="78">
        <v>3</v>
      </c>
      <c r="CP162" s="78">
        <v>6</v>
      </c>
      <c r="CQ162" s="78">
        <v>3</v>
      </c>
      <c r="CR162" s="78">
        <v>5</v>
      </c>
      <c r="CS162" s="78">
        <v>5</v>
      </c>
      <c r="CT162" s="78">
        <v>4</v>
      </c>
      <c r="CU162" s="78">
        <v>4</v>
      </c>
      <c r="CV162" s="78">
        <v>5</v>
      </c>
      <c r="CW162" s="78">
        <v>4</v>
      </c>
      <c r="CX162" s="78">
        <v>3</v>
      </c>
      <c r="CY162" s="78">
        <v>4</v>
      </c>
      <c r="CZ162" s="78">
        <v>5</v>
      </c>
      <c r="DA162" s="78">
        <v>7</v>
      </c>
      <c r="DB162" s="78">
        <v>5</v>
      </c>
      <c r="DC162" s="78">
        <v>3</v>
      </c>
      <c r="DD162" s="78">
        <v>3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t="s">
        <v>671</v>
      </c>
      <c r="DL162" t="s">
        <v>1</v>
      </c>
      <c r="DM162" t="s">
        <v>670</v>
      </c>
      <c r="DN162" s="91">
        <v>3</v>
      </c>
      <c r="DO162" s="91">
        <v>4</v>
      </c>
      <c r="DP162" s="91">
        <v>4</v>
      </c>
      <c r="DQ162" s="91">
        <v>4</v>
      </c>
      <c r="DR162" s="91">
        <v>3</v>
      </c>
      <c r="DS162" s="91">
        <v>3</v>
      </c>
      <c r="DT162" s="91">
        <v>6</v>
      </c>
      <c r="DU162" s="91">
        <v>3</v>
      </c>
      <c r="DV162" s="91">
        <v>5</v>
      </c>
      <c r="DW162" s="91">
        <v>5</v>
      </c>
      <c r="DX162" s="91">
        <v>4</v>
      </c>
      <c r="DY162" s="91">
        <v>4</v>
      </c>
      <c r="DZ162" s="91">
        <v>5</v>
      </c>
      <c r="EA162" s="91">
        <v>4</v>
      </c>
      <c r="EB162" s="91">
        <v>3</v>
      </c>
      <c r="EC162" s="91">
        <v>4</v>
      </c>
      <c r="ED162" s="91">
        <v>5</v>
      </c>
      <c r="EE162" s="91">
        <v>7</v>
      </c>
      <c r="EF162" s="91">
        <v>5</v>
      </c>
      <c r="EG162" s="91">
        <v>3</v>
      </c>
      <c r="EH162" s="91">
        <v>3</v>
      </c>
    </row>
    <row r="163" spans="1:18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73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</row>
    <row r="164" spans="1:18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73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</row>
    <row r="165" spans="1:18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73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0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</row>
    <row r="166" spans="1:18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73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1:18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73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1:18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73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1:18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73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1:18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73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1:180" s="84" customFormat="1" x14ac:dyDescent="0.25"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</row>
    <row r="172" spans="1:180" s="84" customFormat="1" x14ac:dyDescent="0.25"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</row>
    <row r="173" spans="1:180" s="84" customFormat="1" x14ac:dyDescent="0.25"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</row>
    <row r="174" spans="1:180" s="84" customFormat="1" x14ac:dyDescent="0.25"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</row>
    <row r="175" spans="1:180" s="84" customFormat="1" x14ac:dyDescent="0.25"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</row>
    <row r="176" spans="1:180" s="84" customFormat="1" x14ac:dyDescent="0.25"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</row>
    <row r="177" spans="118:180" s="84" customFormat="1" x14ac:dyDescent="0.25"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</row>
    <row r="178" spans="118:180" s="84" customFormat="1" x14ac:dyDescent="0.25"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</row>
    <row r="179" spans="118:180" s="84" customFormat="1" x14ac:dyDescent="0.25"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</row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C280" activePane="bottomRight" state="frozen"/>
      <selection pane="topRight" activeCell="B1" sqref="B1"/>
      <selection pane="bottomLeft" activeCell="A2" sqref="A2"/>
      <selection pane="bottomRight" activeCell="H280" sqref="H280"/>
    </sheetView>
  </sheetViews>
  <sheetFormatPr baseColWidth="10" defaultColWidth="11.42578125" defaultRowHeight="15" x14ac:dyDescent="0.25"/>
  <cols>
    <col min="1" max="1" width="51.42578125" style="327" customWidth="1"/>
    <col min="2" max="2" width="11.42578125" style="327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15" t="s">
        <v>68</v>
      </c>
      <c r="B1" s="315" t="s">
        <v>253</v>
      </c>
      <c r="C1" s="35" t="s">
        <v>41</v>
      </c>
      <c r="D1" s="35" t="s">
        <v>254</v>
      </c>
      <c r="E1" s="35" t="s">
        <v>255</v>
      </c>
      <c r="F1" s="35" t="s">
        <v>256</v>
      </c>
      <c r="G1" s="35" t="s">
        <v>257</v>
      </c>
      <c r="H1" s="35" t="s">
        <v>258</v>
      </c>
      <c r="I1" s="35" t="s">
        <v>259</v>
      </c>
      <c r="J1" s="35" t="s">
        <v>260</v>
      </c>
      <c r="L1" s="35" t="s">
        <v>261</v>
      </c>
      <c r="M1" s="35" t="s">
        <v>262</v>
      </c>
      <c r="N1" s="35" t="s">
        <v>263</v>
      </c>
      <c r="O1" s="35" t="s">
        <v>264</v>
      </c>
      <c r="P1" s="35" t="s">
        <v>265</v>
      </c>
    </row>
    <row r="2" spans="1:16" s="318" customFormat="1" x14ac:dyDescent="0.25">
      <c r="A2" s="316" t="s">
        <v>266</v>
      </c>
      <c r="B2" s="317"/>
      <c r="H2" s="318">
        <v>12</v>
      </c>
      <c r="L2" s="318" t="s">
        <v>675</v>
      </c>
      <c r="M2" s="318" t="s">
        <v>267</v>
      </c>
      <c r="N2" s="318" t="s">
        <v>268</v>
      </c>
      <c r="O2" s="78">
        <v>1</v>
      </c>
      <c r="P2" s="78" t="s">
        <v>674</v>
      </c>
    </row>
    <row r="3" spans="1:16" s="346" customFormat="1" x14ac:dyDescent="0.25">
      <c r="A3" s="319" t="s">
        <v>269</v>
      </c>
      <c r="B3" s="320"/>
      <c r="H3" s="346">
        <v>0</v>
      </c>
      <c r="M3" s="346" t="s">
        <v>267</v>
      </c>
      <c r="N3" s="346" t="s">
        <v>268</v>
      </c>
      <c r="O3" s="91">
        <v>1</v>
      </c>
      <c r="P3" s="91"/>
    </row>
    <row r="4" spans="1:16" s="346" customFormat="1" x14ac:dyDescent="0.25">
      <c r="A4" s="319" t="s">
        <v>270</v>
      </c>
      <c r="B4" s="320"/>
      <c r="H4" s="346">
        <v>1</v>
      </c>
      <c r="M4" s="346" t="s">
        <v>267</v>
      </c>
      <c r="N4" s="346" t="s">
        <v>268</v>
      </c>
      <c r="O4" s="91">
        <v>2</v>
      </c>
      <c r="P4" s="91" t="s">
        <v>676</v>
      </c>
    </row>
    <row r="5" spans="1:16" s="78" customFormat="1" x14ac:dyDescent="0.25">
      <c r="A5" s="317" t="s">
        <v>322</v>
      </c>
      <c r="B5" s="317"/>
      <c r="D5" s="78">
        <v>62</v>
      </c>
      <c r="H5" s="78">
        <v>2</v>
      </c>
      <c r="L5" s="78" t="s">
        <v>678</v>
      </c>
      <c r="M5" s="78" t="s">
        <v>267</v>
      </c>
      <c r="N5" s="78" t="s">
        <v>268</v>
      </c>
      <c r="O5" s="78">
        <v>3</v>
      </c>
      <c r="P5" s="78" t="s">
        <v>677</v>
      </c>
    </row>
    <row r="6" spans="1:16" s="91" customFormat="1" x14ac:dyDescent="0.25">
      <c r="A6" s="319" t="s">
        <v>307</v>
      </c>
      <c r="B6" s="320"/>
      <c r="D6" s="91">
        <v>21</v>
      </c>
      <c r="H6" s="91">
        <v>1</v>
      </c>
      <c r="L6" s="91" t="s">
        <v>680</v>
      </c>
      <c r="M6" s="91" t="s">
        <v>267</v>
      </c>
      <c r="N6" s="91" t="s">
        <v>268</v>
      </c>
      <c r="O6" s="91">
        <v>4</v>
      </c>
      <c r="P6" s="91" t="s">
        <v>679</v>
      </c>
    </row>
    <row r="7" spans="1:16" s="91" customFormat="1" x14ac:dyDescent="0.25">
      <c r="A7" s="319" t="s">
        <v>308</v>
      </c>
      <c r="B7" s="320"/>
      <c r="D7" s="91">
        <v>6</v>
      </c>
      <c r="H7" s="91">
        <v>1</v>
      </c>
      <c r="L7" s="91" t="s">
        <v>682</v>
      </c>
      <c r="M7" s="91" t="s">
        <v>267</v>
      </c>
      <c r="N7" s="91" t="s">
        <v>268</v>
      </c>
      <c r="O7" s="91">
        <v>5</v>
      </c>
      <c r="P7" s="91" t="s">
        <v>681</v>
      </c>
    </row>
    <row r="8" spans="1:16" s="78" customFormat="1" ht="15" customHeight="1" x14ac:dyDescent="0.25">
      <c r="A8" s="318" t="s">
        <v>271</v>
      </c>
      <c r="B8" s="323"/>
      <c r="C8" s="78">
        <v>1</v>
      </c>
      <c r="D8" s="78">
        <v>3</v>
      </c>
      <c r="H8" s="78">
        <v>-0.60000000000000009</v>
      </c>
      <c r="M8" s="78" t="s">
        <v>267</v>
      </c>
      <c r="N8" s="78" t="s">
        <v>268</v>
      </c>
      <c r="O8" s="78">
        <v>5</v>
      </c>
    </row>
    <row r="9" spans="1:16" s="78" customFormat="1" x14ac:dyDescent="0.25">
      <c r="A9" s="318" t="s">
        <v>271</v>
      </c>
      <c r="B9" s="323"/>
      <c r="C9" s="78">
        <v>2</v>
      </c>
      <c r="D9" s="78">
        <v>3</v>
      </c>
      <c r="H9" s="78">
        <v>-1</v>
      </c>
      <c r="M9" s="78" t="s">
        <v>267</v>
      </c>
      <c r="N9" s="78" t="s">
        <v>268</v>
      </c>
      <c r="O9" s="78">
        <v>5</v>
      </c>
    </row>
    <row r="10" spans="1:16" s="78" customFormat="1" x14ac:dyDescent="0.25">
      <c r="A10" s="318" t="s">
        <v>271</v>
      </c>
      <c r="B10" s="323"/>
      <c r="C10" s="78">
        <v>3</v>
      </c>
      <c r="D10" s="78">
        <v>3</v>
      </c>
      <c r="H10" s="78">
        <v>-0.89999999999999991</v>
      </c>
      <c r="M10" s="78" t="s">
        <v>267</v>
      </c>
      <c r="N10" s="78" t="s">
        <v>268</v>
      </c>
      <c r="O10" s="78">
        <v>5</v>
      </c>
    </row>
    <row r="11" spans="1:16" s="78" customFormat="1" x14ac:dyDescent="0.25">
      <c r="A11" s="318" t="s">
        <v>271</v>
      </c>
      <c r="B11" s="323"/>
      <c r="C11" s="78">
        <v>4</v>
      </c>
      <c r="D11" s="78">
        <v>3</v>
      </c>
      <c r="H11" s="78">
        <v>-0.20000000000000018</v>
      </c>
      <c r="M11" s="78" t="s">
        <v>267</v>
      </c>
      <c r="N11" s="78" t="s">
        <v>268</v>
      </c>
      <c r="O11" s="78">
        <v>5</v>
      </c>
    </row>
    <row r="12" spans="1:16" s="78" customFormat="1" x14ac:dyDescent="0.25">
      <c r="A12" s="318" t="s">
        <v>271</v>
      </c>
      <c r="B12" s="323"/>
      <c r="C12" s="78">
        <v>5</v>
      </c>
      <c r="D12" s="78">
        <v>3</v>
      </c>
      <c r="H12" s="78">
        <v>-0.19999999999999973</v>
      </c>
      <c r="M12" s="78" t="s">
        <v>267</v>
      </c>
      <c r="N12" s="78" t="s">
        <v>268</v>
      </c>
      <c r="O12" s="78">
        <v>5</v>
      </c>
    </row>
    <row r="13" spans="1:16" s="78" customFormat="1" x14ac:dyDescent="0.25">
      <c r="A13" s="318" t="s">
        <v>271</v>
      </c>
      <c r="B13" s="323"/>
      <c r="C13" s="78">
        <v>6</v>
      </c>
      <c r="D13" s="78">
        <v>3</v>
      </c>
      <c r="H13" s="78">
        <v>-1.5999999999999996</v>
      </c>
      <c r="M13" s="78" t="s">
        <v>267</v>
      </c>
      <c r="N13" s="78" t="s">
        <v>268</v>
      </c>
      <c r="O13" s="78">
        <v>5</v>
      </c>
    </row>
    <row r="14" spans="1:16" s="78" customFormat="1" x14ac:dyDescent="0.25">
      <c r="A14" s="318" t="s">
        <v>271</v>
      </c>
      <c r="B14" s="323"/>
      <c r="C14" s="78">
        <v>7</v>
      </c>
      <c r="D14" s="78">
        <v>3</v>
      </c>
      <c r="H14" s="78">
        <v>-1</v>
      </c>
      <c r="M14" s="78" t="s">
        <v>267</v>
      </c>
      <c r="N14" s="78" t="s">
        <v>268</v>
      </c>
      <c r="O14" s="78">
        <v>5</v>
      </c>
    </row>
    <row r="15" spans="1:16" s="78" customFormat="1" x14ac:dyDescent="0.25">
      <c r="A15" s="318" t="s">
        <v>271</v>
      </c>
      <c r="B15" s="323"/>
      <c r="C15" s="78">
        <v>8</v>
      </c>
      <c r="D15" s="78">
        <v>3</v>
      </c>
      <c r="H15" s="78">
        <v>-0.89999999999999991</v>
      </c>
      <c r="M15" s="78" t="s">
        <v>267</v>
      </c>
      <c r="N15" s="78" t="s">
        <v>268</v>
      </c>
      <c r="O15" s="78">
        <v>5</v>
      </c>
    </row>
    <row r="16" spans="1:16" s="78" customFormat="1" x14ac:dyDescent="0.25">
      <c r="A16" s="318" t="s">
        <v>271</v>
      </c>
      <c r="B16" s="323"/>
      <c r="C16" s="78">
        <v>9</v>
      </c>
      <c r="D16" s="78">
        <v>3</v>
      </c>
      <c r="H16" s="78">
        <v>-0.89999999999999991</v>
      </c>
      <c r="M16" s="78" t="s">
        <v>267</v>
      </c>
      <c r="N16" s="78" t="s">
        <v>268</v>
      </c>
      <c r="O16" s="78">
        <v>5</v>
      </c>
    </row>
    <row r="17" spans="1:15" s="78" customFormat="1" x14ac:dyDescent="0.25">
      <c r="A17" s="318" t="s">
        <v>271</v>
      </c>
      <c r="B17" s="323"/>
      <c r="C17" s="78">
        <v>10</v>
      </c>
      <c r="D17" s="78">
        <v>4</v>
      </c>
      <c r="H17" s="78">
        <v>-1.4999999999999996</v>
      </c>
      <c r="M17" s="78" t="s">
        <v>267</v>
      </c>
      <c r="N17" s="78" t="s">
        <v>268</v>
      </c>
      <c r="O17" s="78">
        <v>5</v>
      </c>
    </row>
    <row r="18" spans="1:15" s="78" customFormat="1" x14ac:dyDescent="0.25">
      <c r="A18" s="318" t="s">
        <v>271</v>
      </c>
      <c r="B18" s="323"/>
      <c r="C18" s="78">
        <v>11</v>
      </c>
      <c r="D18" s="78">
        <v>3</v>
      </c>
      <c r="H18" s="78">
        <v>-0.69999999999999973</v>
      </c>
      <c r="M18" s="78" t="s">
        <v>267</v>
      </c>
      <c r="N18" s="78" t="s">
        <v>268</v>
      </c>
      <c r="O18" s="78">
        <v>5</v>
      </c>
    </row>
    <row r="19" spans="1:15" s="78" customFormat="1" x14ac:dyDescent="0.25">
      <c r="A19" s="318" t="s">
        <v>271</v>
      </c>
      <c r="B19" s="323"/>
      <c r="C19" s="78">
        <v>12</v>
      </c>
      <c r="D19" s="78">
        <v>3</v>
      </c>
      <c r="H19" s="78">
        <v>-1.4000000000000004</v>
      </c>
      <c r="M19" s="78" t="s">
        <v>267</v>
      </c>
      <c r="N19" s="78" t="s">
        <v>268</v>
      </c>
      <c r="O19" s="78">
        <v>5</v>
      </c>
    </row>
    <row r="20" spans="1:15" s="78" customFormat="1" x14ac:dyDescent="0.25">
      <c r="A20" s="318" t="s">
        <v>271</v>
      </c>
      <c r="B20" s="323"/>
      <c r="C20" s="78">
        <v>13</v>
      </c>
      <c r="D20" s="78">
        <v>4</v>
      </c>
      <c r="H20" s="78">
        <v>-0.89999999999999947</v>
      </c>
      <c r="M20" s="78" t="s">
        <v>267</v>
      </c>
      <c r="N20" s="78" t="s">
        <v>268</v>
      </c>
      <c r="O20" s="78">
        <v>5</v>
      </c>
    </row>
    <row r="21" spans="1:15" s="78" customFormat="1" x14ac:dyDescent="0.25">
      <c r="A21" s="318" t="s">
        <v>271</v>
      </c>
      <c r="B21" s="323"/>
      <c r="C21" s="78">
        <v>14</v>
      </c>
      <c r="D21" s="78">
        <v>3</v>
      </c>
      <c r="H21" s="78">
        <v>-0.39999999999999991</v>
      </c>
      <c r="M21" s="78" t="s">
        <v>267</v>
      </c>
      <c r="N21" s="78" t="s">
        <v>268</v>
      </c>
      <c r="O21" s="78">
        <v>5</v>
      </c>
    </row>
    <row r="22" spans="1:15" s="78" customFormat="1" x14ac:dyDescent="0.25">
      <c r="A22" s="318" t="s">
        <v>271</v>
      </c>
      <c r="B22" s="323"/>
      <c r="C22" s="78">
        <v>15</v>
      </c>
      <c r="D22" s="78">
        <v>3</v>
      </c>
      <c r="H22" s="78">
        <v>-0.79999999999999982</v>
      </c>
      <c r="M22" s="78" t="s">
        <v>267</v>
      </c>
      <c r="N22" s="78" t="s">
        <v>268</v>
      </c>
      <c r="O22" s="78">
        <v>5</v>
      </c>
    </row>
    <row r="23" spans="1:15" s="78" customFormat="1" x14ac:dyDescent="0.25">
      <c r="A23" s="318" t="s">
        <v>271</v>
      </c>
      <c r="B23" s="323"/>
      <c r="C23" s="78">
        <v>16</v>
      </c>
      <c r="D23" s="78">
        <v>3</v>
      </c>
      <c r="H23" s="78">
        <v>0</v>
      </c>
      <c r="M23" s="78" t="s">
        <v>267</v>
      </c>
      <c r="N23" s="78" t="s">
        <v>268</v>
      </c>
      <c r="O23" s="78">
        <v>5</v>
      </c>
    </row>
    <row r="24" spans="1:15" s="78" customFormat="1" x14ac:dyDescent="0.25">
      <c r="A24" s="318" t="s">
        <v>271</v>
      </c>
      <c r="B24" s="323"/>
      <c r="C24" s="78">
        <v>17</v>
      </c>
      <c r="D24" s="78">
        <v>4</v>
      </c>
      <c r="H24" s="78">
        <v>0</v>
      </c>
      <c r="M24" s="78" t="s">
        <v>267</v>
      </c>
      <c r="N24" s="78" t="s">
        <v>268</v>
      </c>
      <c r="O24" s="78">
        <v>5</v>
      </c>
    </row>
    <row r="25" spans="1:15" s="78" customFormat="1" x14ac:dyDescent="0.25">
      <c r="A25" s="318" t="s">
        <v>271</v>
      </c>
      <c r="B25" s="323"/>
      <c r="C25" s="78">
        <v>18</v>
      </c>
      <c r="D25" s="78">
        <v>3</v>
      </c>
      <c r="H25" s="78">
        <v>0</v>
      </c>
      <c r="M25" s="78" t="s">
        <v>267</v>
      </c>
      <c r="N25" s="78" t="s">
        <v>268</v>
      </c>
      <c r="O25" s="78">
        <v>5</v>
      </c>
    </row>
    <row r="26" spans="1:15" s="78" customFormat="1" x14ac:dyDescent="0.25">
      <c r="A26" s="318" t="s">
        <v>271</v>
      </c>
      <c r="B26" s="323"/>
      <c r="C26" s="78">
        <v>19</v>
      </c>
      <c r="D26" s="78">
        <v>3</v>
      </c>
      <c r="H26" s="78">
        <v>0</v>
      </c>
      <c r="M26" s="78" t="s">
        <v>267</v>
      </c>
      <c r="N26" s="78" t="s">
        <v>268</v>
      </c>
      <c r="O26" s="78">
        <v>5</v>
      </c>
    </row>
    <row r="27" spans="1:15" s="78" customFormat="1" x14ac:dyDescent="0.25">
      <c r="A27" s="318" t="s">
        <v>271</v>
      </c>
      <c r="B27" s="323"/>
      <c r="C27" s="78">
        <v>20</v>
      </c>
      <c r="D27" s="78">
        <v>3</v>
      </c>
      <c r="H27" s="78">
        <v>0</v>
      </c>
      <c r="M27" s="78" t="s">
        <v>267</v>
      </c>
      <c r="N27" s="78" t="s">
        <v>268</v>
      </c>
      <c r="O27" s="78">
        <v>5</v>
      </c>
    </row>
    <row r="28" spans="1:15" s="78" customFormat="1" x14ac:dyDescent="0.25">
      <c r="A28" s="318" t="s">
        <v>271</v>
      </c>
      <c r="B28" s="323"/>
      <c r="C28" s="78">
        <v>21</v>
      </c>
      <c r="D28" s="78">
        <v>3</v>
      </c>
      <c r="H28" s="78">
        <v>0</v>
      </c>
      <c r="M28" s="78" t="s">
        <v>267</v>
      </c>
      <c r="N28" s="78" t="s">
        <v>268</v>
      </c>
      <c r="O28" s="78">
        <v>5</v>
      </c>
    </row>
    <row r="29" spans="1:15" s="78" customFormat="1" x14ac:dyDescent="0.25">
      <c r="A29" s="318" t="s">
        <v>271</v>
      </c>
      <c r="B29" s="323"/>
      <c r="C29" s="78">
        <v>22</v>
      </c>
      <c r="D29" s="78" t="s">
        <v>58</v>
      </c>
      <c r="H29" s="78">
        <v>0</v>
      </c>
      <c r="M29" s="78" t="s">
        <v>267</v>
      </c>
      <c r="N29" s="78" t="s">
        <v>268</v>
      </c>
      <c r="O29" s="78">
        <v>5</v>
      </c>
    </row>
    <row r="30" spans="1:15" s="78" customFormat="1" x14ac:dyDescent="0.25">
      <c r="A30" s="318" t="s">
        <v>271</v>
      </c>
      <c r="B30" s="323"/>
      <c r="C30" s="78">
        <v>23</v>
      </c>
      <c r="D30" s="78" t="s">
        <v>58</v>
      </c>
      <c r="H30" s="78">
        <v>0</v>
      </c>
      <c r="M30" s="78" t="s">
        <v>267</v>
      </c>
      <c r="N30" s="78" t="s">
        <v>268</v>
      </c>
      <c r="O30" s="78">
        <v>5</v>
      </c>
    </row>
    <row r="31" spans="1:15" s="78" customFormat="1" x14ac:dyDescent="0.25">
      <c r="A31" s="318" t="s">
        <v>271</v>
      </c>
      <c r="B31" s="323"/>
      <c r="C31" s="78">
        <v>24</v>
      </c>
      <c r="D31" s="78" t="s">
        <v>58</v>
      </c>
      <c r="H31" s="78">
        <v>0</v>
      </c>
      <c r="M31" s="78" t="s">
        <v>267</v>
      </c>
      <c r="N31" s="78" t="s">
        <v>268</v>
      </c>
      <c r="O31" s="78">
        <v>5</v>
      </c>
    </row>
    <row r="32" spans="1:15" s="78" customFormat="1" x14ac:dyDescent="0.25">
      <c r="A32" s="318" t="s">
        <v>271</v>
      </c>
      <c r="B32" s="323"/>
      <c r="C32" s="78">
        <v>25</v>
      </c>
      <c r="D32" s="78" t="s">
        <v>58</v>
      </c>
      <c r="H32" s="78">
        <v>0</v>
      </c>
      <c r="M32" s="78" t="s">
        <v>267</v>
      </c>
      <c r="N32" s="78" t="s">
        <v>268</v>
      </c>
      <c r="O32" s="78">
        <v>5</v>
      </c>
    </row>
    <row r="33" spans="1:15" s="78" customFormat="1" x14ac:dyDescent="0.25">
      <c r="A33" s="318" t="s">
        <v>271</v>
      </c>
      <c r="B33" s="323"/>
      <c r="C33" s="78">
        <v>26</v>
      </c>
      <c r="D33" s="78" t="s">
        <v>58</v>
      </c>
      <c r="H33" s="78">
        <v>0</v>
      </c>
      <c r="M33" s="78" t="s">
        <v>267</v>
      </c>
      <c r="N33" s="78" t="s">
        <v>268</v>
      </c>
      <c r="O33" s="78">
        <v>5</v>
      </c>
    </row>
    <row r="34" spans="1:15" s="78" customFormat="1" x14ac:dyDescent="0.25">
      <c r="A34" s="318" t="s">
        <v>271</v>
      </c>
      <c r="B34" s="323"/>
      <c r="C34" s="78">
        <v>27</v>
      </c>
      <c r="D34" s="78" t="s">
        <v>58</v>
      </c>
      <c r="H34" s="78">
        <v>0</v>
      </c>
      <c r="M34" s="78" t="s">
        <v>267</v>
      </c>
      <c r="N34" s="78" t="s">
        <v>268</v>
      </c>
      <c r="O34" s="78">
        <v>5</v>
      </c>
    </row>
    <row r="35" spans="1:15" ht="15" customHeight="1" x14ac:dyDescent="0.25">
      <c r="A35" s="321" t="s">
        <v>237</v>
      </c>
      <c r="B35" s="321">
        <v>5</v>
      </c>
      <c r="C35" s="2">
        <v>1</v>
      </c>
      <c r="D35" s="2">
        <v>3</v>
      </c>
      <c r="H35" s="2">
        <v>0</v>
      </c>
      <c r="M35" s="2" t="s">
        <v>267</v>
      </c>
      <c r="N35" s="2" t="s">
        <v>268</v>
      </c>
      <c r="O35" s="91">
        <v>5</v>
      </c>
    </row>
    <row r="36" spans="1:15" x14ac:dyDescent="0.25">
      <c r="A36" s="321" t="s">
        <v>237</v>
      </c>
      <c r="B36" s="321">
        <v>5</v>
      </c>
      <c r="C36" s="2">
        <v>2</v>
      </c>
      <c r="D36" s="2">
        <v>3</v>
      </c>
      <c r="H36" s="2">
        <v>0</v>
      </c>
      <c r="M36" s="2" t="s">
        <v>267</v>
      </c>
      <c r="N36" s="2" t="s">
        <v>268</v>
      </c>
      <c r="O36" s="91">
        <v>5</v>
      </c>
    </row>
    <row r="37" spans="1:15" x14ac:dyDescent="0.25">
      <c r="A37" s="321" t="s">
        <v>237</v>
      </c>
      <c r="B37" s="321">
        <v>5</v>
      </c>
      <c r="C37" s="2">
        <v>3</v>
      </c>
      <c r="D37" s="2">
        <v>3</v>
      </c>
      <c r="H37" s="2">
        <v>0</v>
      </c>
      <c r="M37" s="2" t="s">
        <v>267</v>
      </c>
      <c r="N37" s="2" t="s">
        <v>268</v>
      </c>
      <c r="O37" s="91">
        <v>5</v>
      </c>
    </row>
    <row r="38" spans="1:15" x14ac:dyDescent="0.25">
      <c r="A38" s="321" t="s">
        <v>237</v>
      </c>
      <c r="B38" s="321">
        <v>5</v>
      </c>
      <c r="C38" s="2">
        <v>4</v>
      </c>
      <c r="D38" s="2">
        <v>3</v>
      </c>
      <c r="H38" s="2">
        <v>0</v>
      </c>
      <c r="M38" s="2" t="s">
        <v>267</v>
      </c>
      <c r="N38" s="2" t="s">
        <v>268</v>
      </c>
      <c r="O38" s="91">
        <v>5</v>
      </c>
    </row>
    <row r="39" spans="1:15" x14ac:dyDescent="0.25">
      <c r="A39" s="321" t="s">
        <v>237</v>
      </c>
      <c r="B39" s="321">
        <v>5</v>
      </c>
      <c r="C39" s="2">
        <v>5</v>
      </c>
      <c r="D39" s="2">
        <v>3</v>
      </c>
      <c r="H39" s="2">
        <v>0</v>
      </c>
      <c r="M39" s="2" t="s">
        <v>267</v>
      </c>
      <c r="N39" s="2" t="s">
        <v>268</v>
      </c>
      <c r="O39" s="91">
        <v>5</v>
      </c>
    </row>
    <row r="40" spans="1:15" x14ac:dyDescent="0.25">
      <c r="A40" s="321" t="s">
        <v>237</v>
      </c>
      <c r="B40" s="321">
        <v>5</v>
      </c>
      <c r="C40" s="2">
        <v>6</v>
      </c>
      <c r="D40" s="2">
        <v>3</v>
      </c>
      <c r="H40" s="2">
        <v>0</v>
      </c>
      <c r="M40" s="2" t="s">
        <v>267</v>
      </c>
      <c r="N40" s="2" t="s">
        <v>268</v>
      </c>
      <c r="O40" s="91">
        <v>5</v>
      </c>
    </row>
    <row r="41" spans="1:15" x14ac:dyDescent="0.25">
      <c r="A41" s="321" t="s">
        <v>237</v>
      </c>
      <c r="B41" s="321">
        <v>5</v>
      </c>
      <c r="C41" s="2">
        <v>7</v>
      </c>
      <c r="D41" s="2">
        <v>3</v>
      </c>
      <c r="H41" s="2">
        <v>0</v>
      </c>
      <c r="M41" s="2" t="s">
        <v>267</v>
      </c>
      <c r="N41" s="2" t="s">
        <v>268</v>
      </c>
      <c r="O41" s="91">
        <v>5</v>
      </c>
    </row>
    <row r="42" spans="1:15" x14ac:dyDescent="0.25">
      <c r="A42" s="321" t="s">
        <v>237</v>
      </c>
      <c r="B42" s="321">
        <v>5</v>
      </c>
      <c r="C42" s="2">
        <v>8</v>
      </c>
      <c r="D42" s="2">
        <v>3</v>
      </c>
      <c r="H42" s="2">
        <v>0</v>
      </c>
      <c r="M42" s="2" t="s">
        <v>267</v>
      </c>
      <c r="N42" s="2" t="s">
        <v>268</v>
      </c>
      <c r="O42" s="91">
        <v>5</v>
      </c>
    </row>
    <row r="43" spans="1:15" x14ac:dyDescent="0.25">
      <c r="A43" s="321" t="s">
        <v>237</v>
      </c>
      <c r="B43" s="321">
        <v>5</v>
      </c>
      <c r="C43" s="2">
        <v>9</v>
      </c>
      <c r="D43" s="2">
        <v>3</v>
      </c>
      <c r="H43" s="2">
        <v>0</v>
      </c>
      <c r="M43" s="2" t="s">
        <v>267</v>
      </c>
      <c r="N43" s="2" t="s">
        <v>268</v>
      </c>
      <c r="O43" s="91">
        <v>5</v>
      </c>
    </row>
    <row r="44" spans="1:15" x14ac:dyDescent="0.25">
      <c r="A44" s="321" t="s">
        <v>237</v>
      </c>
      <c r="B44" s="321">
        <v>5</v>
      </c>
      <c r="C44" s="2">
        <v>10</v>
      </c>
      <c r="D44" s="2">
        <v>4</v>
      </c>
      <c r="H44" s="2">
        <v>0</v>
      </c>
      <c r="M44" s="2" t="s">
        <v>267</v>
      </c>
      <c r="N44" s="2" t="s">
        <v>268</v>
      </c>
      <c r="O44" s="91">
        <v>5</v>
      </c>
    </row>
    <row r="45" spans="1:15" x14ac:dyDescent="0.25">
      <c r="A45" s="321" t="s">
        <v>237</v>
      </c>
      <c r="B45" s="321">
        <v>5</v>
      </c>
      <c r="C45" s="2">
        <v>11</v>
      </c>
      <c r="D45" s="2">
        <v>3</v>
      </c>
      <c r="H45" s="2">
        <v>0</v>
      </c>
      <c r="M45" s="2" t="s">
        <v>267</v>
      </c>
      <c r="N45" s="2" t="s">
        <v>268</v>
      </c>
      <c r="O45" s="91">
        <v>5</v>
      </c>
    </row>
    <row r="46" spans="1:15" x14ac:dyDescent="0.25">
      <c r="A46" s="321" t="s">
        <v>237</v>
      </c>
      <c r="B46" s="321">
        <v>5</v>
      </c>
      <c r="C46" s="2">
        <v>12</v>
      </c>
      <c r="D46" s="2">
        <v>3</v>
      </c>
      <c r="H46" s="2">
        <v>0</v>
      </c>
      <c r="M46" s="2" t="s">
        <v>267</v>
      </c>
      <c r="N46" s="2" t="s">
        <v>268</v>
      </c>
      <c r="O46" s="91">
        <v>5</v>
      </c>
    </row>
    <row r="47" spans="1:15" x14ac:dyDescent="0.25">
      <c r="A47" s="321" t="s">
        <v>237</v>
      </c>
      <c r="B47" s="321">
        <v>5</v>
      </c>
      <c r="C47" s="2">
        <v>13</v>
      </c>
      <c r="D47" s="2">
        <v>4</v>
      </c>
      <c r="H47" s="2">
        <v>0</v>
      </c>
      <c r="M47" s="2" t="s">
        <v>267</v>
      </c>
      <c r="N47" s="2" t="s">
        <v>268</v>
      </c>
      <c r="O47" s="91">
        <v>5</v>
      </c>
    </row>
    <row r="48" spans="1:15" x14ac:dyDescent="0.25">
      <c r="A48" s="321" t="s">
        <v>237</v>
      </c>
      <c r="B48" s="321">
        <v>5</v>
      </c>
      <c r="C48" s="2">
        <v>14</v>
      </c>
      <c r="D48" s="2">
        <v>3</v>
      </c>
      <c r="H48" s="2">
        <v>0</v>
      </c>
      <c r="M48" s="2" t="s">
        <v>267</v>
      </c>
      <c r="N48" s="2" t="s">
        <v>268</v>
      </c>
      <c r="O48" s="91">
        <v>5</v>
      </c>
    </row>
    <row r="49" spans="1:16" x14ac:dyDescent="0.25">
      <c r="A49" s="321" t="s">
        <v>237</v>
      </c>
      <c r="B49" s="321">
        <v>5</v>
      </c>
      <c r="C49" s="2">
        <v>15</v>
      </c>
      <c r="D49" s="2">
        <v>3</v>
      </c>
      <c r="H49" s="2">
        <v>0</v>
      </c>
      <c r="M49" s="2" t="s">
        <v>267</v>
      </c>
      <c r="N49" s="2" t="s">
        <v>268</v>
      </c>
      <c r="O49" s="91">
        <v>5</v>
      </c>
    </row>
    <row r="50" spans="1:16" x14ac:dyDescent="0.25">
      <c r="A50" s="321" t="s">
        <v>237</v>
      </c>
      <c r="B50" s="321">
        <v>5</v>
      </c>
      <c r="C50" s="2">
        <v>16</v>
      </c>
      <c r="D50" s="2">
        <v>3</v>
      </c>
      <c r="H50" s="2">
        <v>0</v>
      </c>
      <c r="M50" s="2" t="s">
        <v>267</v>
      </c>
      <c r="N50" s="2" t="s">
        <v>268</v>
      </c>
      <c r="O50" s="91">
        <v>5</v>
      </c>
    </row>
    <row r="51" spans="1:16" x14ac:dyDescent="0.25">
      <c r="A51" s="321" t="s">
        <v>237</v>
      </c>
      <c r="B51" s="321">
        <v>5</v>
      </c>
      <c r="C51" s="2">
        <v>17</v>
      </c>
      <c r="D51" s="2">
        <v>4</v>
      </c>
      <c r="H51" s="2">
        <v>0</v>
      </c>
      <c r="M51" s="2" t="s">
        <v>267</v>
      </c>
      <c r="N51" s="2" t="s">
        <v>268</v>
      </c>
      <c r="O51" s="91">
        <v>5</v>
      </c>
    </row>
    <row r="52" spans="1:16" x14ac:dyDescent="0.25">
      <c r="A52" s="321" t="s">
        <v>237</v>
      </c>
      <c r="B52" s="321">
        <v>5</v>
      </c>
      <c r="C52" s="2">
        <v>18</v>
      </c>
      <c r="D52" s="2">
        <v>3</v>
      </c>
      <c r="H52" s="2">
        <v>0</v>
      </c>
      <c r="M52" s="2" t="s">
        <v>267</v>
      </c>
      <c r="N52" s="2" t="s">
        <v>268</v>
      </c>
      <c r="O52" s="91">
        <v>5</v>
      </c>
    </row>
    <row r="53" spans="1:16" x14ac:dyDescent="0.25">
      <c r="A53" s="321" t="s">
        <v>237</v>
      </c>
      <c r="B53" s="321">
        <v>5</v>
      </c>
      <c r="C53" s="2">
        <v>19</v>
      </c>
      <c r="D53" s="2">
        <v>3</v>
      </c>
      <c r="H53" s="2">
        <v>0</v>
      </c>
      <c r="M53" s="2" t="s">
        <v>267</v>
      </c>
      <c r="N53" s="2" t="s">
        <v>268</v>
      </c>
      <c r="O53" s="91">
        <v>5</v>
      </c>
    </row>
    <row r="54" spans="1:16" x14ac:dyDescent="0.25">
      <c r="A54" s="321" t="s">
        <v>237</v>
      </c>
      <c r="B54" s="321">
        <v>5</v>
      </c>
      <c r="C54" s="2">
        <v>20</v>
      </c>
      <c r="D54" s="2">
        <v>3</v>
      </c>
      <c r="H54" s="2">
        <v>0</v>
      </c>
      <c r="M54" s="2" t="s">
        <v>267</v>
      </c>
      <c r="N54" s="2" t="s">
        <v>268</v>
      </c>
      <c r="O54" s="91">
        <v>5</v>
      </c>
    </row>
    <row r="55" spans="1:16" x14ac:dyDescent="0.25">
      <c r="A55" s="321" t="s">
        <v>237</v>
      </c>
      <c r="B55" s="321">
        <v>5</v>
      </c>
      <c r="C55" s="2">
        <v>21</v>
      </c>
      <c r="D55" s="2">
        <v>3</v>
      </c>
      <c r="H55" s="2">
        <v>0</v>
      </c>
      <c r="M55" s="2" t="s">
        <v>267</v>
      </c>
      <c r="N55" s="2" t="s">
        <v>268</v>
      </c>
      <c r="O55" s="91">
        <v>5</v>
      </c>
    </row>
    <row r="56" spans="1:16" x14ac:dyDescent="0.25">
      <c r="A56" s="321" t="s">
        <v>237</v>
      </c>
      <c r="B56" s="321">
        <v>5</v>
      </c>
      <c r="C56" s="2">
        <v>22</v>
      </c>
      <c r="D56" s="2" t="s">
        <v>58</v>
      </c>
      <c r="H56" s="2">
        <v>0</v>
      </c>
      <c r="M56" s="2" t="s">
        <v>267</v>
      </c>
      <c r="N56" s="2" t="s">
        <v>268</v>
      </c>
      <c r="O56" s="91">
        <v>5</v>
      </c>
    </row>
    <row r="57" spans="1:16" x14ac:dyDescent="0.25">
      <c r="A57" s="321" t="s">
        <v>237</v>
      </c>
      <c r="B57" s="321">
        <v>5</v>
      </c>
      <c r="C57" s="2">
        <v>23</v>
      </c>
      <c r="D57" s="2" t="s">
        <v>58</v>
      </c>
      <c r="H57" s="2">
        <v>0</v>
      </c>
      <c r="M57" s="2" t="s">
        <v>267</v>
      </c>
      <c r="N57" s="2" t="s">
        <v>268</v>
      </c>
      <c r="O57" s="91">
        <v>5</v>
      </c>
    </row>
    <row r="58" spans="1:16" x14ac:dyDescent="0.25">
      <c r="A58" s="321" t="s">
        <v>237</v>
      </c>
      <c r="B58" s="321">
        <v>5</v>
      </c>
      <c r="C58" s="2">
        <v>24</v>
      </c>
      <c r="D58" s="2" t="s">
        <v>58</v>
      </c>
      <c r="H58" s="2">
        <v>0</v>
      </c>
      <c r="M58" s="2" t="s">
        <v>267</v>
      </c>
      <c r="N58" s="2" t="s">
        <v>268</v>
      </c>
      <c r="O58" s="91">
        <v>5</v>
      </c>
    </row>
    <row r="59" spans="1:16" x14ac:dyDescent="0.25">
      <c r="A59" s="321" t="s">
        <v>237</v>
      </c>
      <c r="B59" s="321">
        <v>5</v>
      </c>
      <c r="C59" s="2">
        <v>25</v>
      </c>
      <c r="D59" s="2" t="s">
        <v>58</v>
      </c>
      <c r="H59" s="2">
        <v>0</v>
      </c>
      <c r="M59" s="2" t="s">
        <v>267</v>
      </c>
      <c r="N59" s="2" t="s">
        <v>268</v>
      </c>
      <c r="O59" s="91">
        <v>5</v>
      </c>
    </row>
    <row r="60" spans="1:16" x14ac:dyDescent="0.25">
      <c r="A60" s="321" t="s">
        <v>237</v>
      </c>
      <c r="B60" s="321">
        <v>5</v>
      </c>
      <c r="C60" s="2">
        <v>26</v>
      </c>
      <c r="D60" s="2" t="s">
        <v>58</v>
      </c>
      <c r="H60" s="2">
        <v>0</v>
      </c>
      <c r="M60" s="2" t="s">
        <v>267</v>
      </c>
      <c r="N60" s="2" t="s">
        <v>268</v>
      </c>
      <c r="O60" s="91">
        <v>5</v>
      </c>
    </row>
    <row r="61" spans="1:16" x14ac:dyDescent="0.25">
      <c r="A61" s="321" t="s">
        <v>237</v>
      </c>
      <c r="B61" s="321">
        <v>5</v>
      </c>
      <c r="C61" s="2">
        <v>27</v>
      </c>
      <c r="D61" s="2" t="s">
        <v>58</v>
      </c>
      <c r="H61" s="2">
        <v>0</v>
      </c>
      <c r="M61" s="2" t="s">
        <v>267</v>
      </c>
      <c r="N61" s="2" t="s">
        <v>268</v>
      </c>
      <c r="O61" s="91">
        <v>5</v>
      </c>
    </row>
    <row r="62" spans="1:16" x14ac:dyDescent="0.25">
      <c r="A62" s="322" t="s">
        <v>453</v>
      </c>
      <c r="B62" s="321"/>
      <c r="H62" s="2">
        <v>0</v>
      </c>
      <c r="M62" s="2" t="s">
        <v>267</v>
      </c>
      <c r="N62" s="2" t="s">
        <v>268</v>
      </c>
      <c r="O62" s="91">
        <v>6</v>
      </c>
      <c r="P62" s="2" t="s">
        <v>683</v>
      </c>
    </row>
    <row r="63" spans="1:16" s="78" customFormat="1" ht="15" customHeight="1" x14ac:dyDescent="0.25">
      <c r="A63" s="323" t="s">
        <v>238</v>
      </c>
      <c r="B63" s="323">
        <v>6</v>
      </c>
      <c r="C63" s="78">
        <v>1</v>
      </c>
      <c r="D63" s="78">
        <v>3</v>
      </c>
      <c r="H63" s="78">
        <v>0</v>
      </c>
      <c r="M63" s="78" t="s">
        <v>267</v>
      </c>
      <c r="N63" s="78" t="s">
        <v>268</v>
      </c>
      <c r="O63" s="78">
        <v>6</v>
      </c>
    </row>
    <row r="64" spans="1:16" s="78" customFormat="1" x14ac:dyDescent="0.25">
      <c r="A64" s="323" t="s">
        <v>238</v>
      </c>
      <c r="B64" s="323">
        <v>6</v>
      </c>
      <c r="C64" s="78">
        <v>2</v>
      </c>
      <c r="D64" s="78">
        <v>3</v>
      </c>
      <c r="H64" s="78">
        <v>0</v>
      </c>
      <c r="M64" s="78" t="s">
        <v>267</v>
      </c>
      <c r="N64" s="78" t="s">
        <v>268</v>
      </c>
      <c r="O64" s="78">
        <v>6</v>
      </c>
    </row>
    <row r="65" spans="1:15" s="78" customFormat="1" x14ac:dyDescent="0.25">
      <c r="A65" s="323" t="s">
        <v>238</v>
      </c>
      <c r="B65" s="323">
        <v>6</v>
      </c>
      <c r="C65" s="78">
        <v>3</v>
      </c>
      <c r="D65" s="78">
        <v>3</v>
      </c>
      <c r="H65" s="78">
        <v>0</v>
      </c>
      <c r="M65" s="78" t="s">
        <v>267</v>
      </c>
      <c r="N65" s="78" t="s">
        <v>268</v>
      </c>
      <c r="O65" s="78">
        <v>6</v>
      </c>
    </row>
    <row r="66" spans="1:15" s="78" customFormat="1" x14ac:dyDescent="0.25">
      <c r="A66" s="323" t="s">
        <v>238</v>
      </c>
      <c r="B66" s="323">
        <v>6</v>
      </c>
      <c r="C66" s="78">
        <v>4</v>
      </c>
      <c r="D66" s="78">
        <v>3</v>
      </c>
      <c r="H66" s="78">
        <v>0</v>
      </c>
      <c r="M66" s="78" t="s">
        <v>267</v>
      </c>
      <c r="N66" s="78" t="s">
        <v>268</v>
      </c>
      <c r="O66" s="78">
        <v>6</v>
      </c>
    </row>
    <row r="67" spans="1:15" s="78" customFormat="1" x14ac:dyDescent="0.25">
      <c r="A67" s="323" t="s">
        <v>238</v>
      </c>
      <c r="B67" s="323">
        <v>6</v>
      </c>
      <c r="C67" s="78">
        <v>5</v>
      </c>
      <c r="D67" s="78">
        <v>3</v>
      </c>
      <c r="H67" s="78">
        <v>0</v>
      </c>
      <c r="M67" s="78" t="s">
        <v>267</v>
      </c>
      <c r="N67" s="78" t="s">
        <v>268</v>
      </c>
      <c r="O67" s="78">
        <v>6</v>
      </c>
    </row>
    <row r="68" spans="1:15" s="78" customFormat="1" x14ac:dyDescent="0.25">
      <c r="A68" s="323" t="s">
        <v>238</v>
      </c>
      <c r="B68" s="323">
        <v>6</v>
      </c>
      <c r="C68" s="78">
        <v>6</v>
      </c>
      <c r="D68" s="78">
        <v>3</v>
      </c>
      <c r="H68" s="78">
        <v>0</v>
      </c>
      <c r="M68" s="78" t="s">
        <v>267</v>
      </c>
      <c r="N68" s="78" t="s">
        <v>268</v>
      </c>
      <c r="O68" s="78">
        <v>6</v>
      </c>
    </row>
    <row r="69" spans="1:15" s="78" customFormat="1" x14ac:dyDescent="0.25">
      <c r="A69" s="323" t="s">
        <v>238</v>
      </c>
      <c r="B69" s="323">
        <v>6</v>
      </c>
      <c r="C69" s="78">
        <v>7</v>
      </c>
      <c r="D69" s="78">
        <v>3</v>
      </c>
      <c r="H69" s="78">
        <v>0</v>
      </c>
      <c r="M69" s="78" t="s">
        <v>267</v>
      </c>
      <c r="N69" s="78" t="s">
        <v>268</v>
      </c>
      <c r="O69" s="78">
        <v>6</v>
      </c>
    </row>
    <row r="70" spans="1:15" s="78" customFormat="1" x14ac:dyDescent="0.25">
      <c r="A70" s="323" t="s">
        <v>238</v>
      </c>
      <c r="B70" s="323">
        <v>6</v>
      </c>
      <c r="C70" s="78">
        <v>8</v>
      </c>
      <c r="D70" s="78">
        <v>3</v>
      </c>
      <c r="H70" s="78">
        <v>0</v>
      </c>
      <c r="M70" s="78" t="s">
        <v>267</v>
      </c>
      <c r="N70" s="78" t="s">
        <v>268</v>
      </c>
      <c r="O70" s="78">
        <v>6</v>
      </c>
    </row>
    <row r="71" spans="1:15" s="78" customFormat="1" x14ac:dyDescent="0.25">
      <c r="A71" s="323" t="s">
        <v>238</v>
      </c>
      <c r="B71" s="323">
        <v>6</v>
      </c>
      <c r="C71" s="78">
        <v>9</v>
      </c>
      <c r="D71" s="78">
        <v>3</v>
      </c>
      <c r="H71" s="78">
        <v>0</v>
      </c>
      <c r="M71" s="78" t="s">
        <v>267</v>
      </c>
      <c r="N71" s="78" t="s">
        <v>268</v>
      </c>
      <c r="O71" s="78">
        <v>6</v>
      </c>
    </row>
    <row r="72" spans="1:15" s="78" customFormat="1" x14ac:dyDescent="0.25">
      <c r="A72" s="323" t="s">
        <v>238</v>
      </c>
      <c r="B72" s="323">
        <v>6</v>
      </c>
      <c r="C72" s="78">
        <v>10</v>
      </c>
      <c r="D72" s="78">
        <v>4</v>
      </c>
      <c r="H72" s="78">
        <v>0</v>
      </c>
      <c r="M72" s="78" t="s">
        <v>267</v>
      </c>
      <c r="N72" s="78" t="s">
        <v>268</v>
      </c>
      <c r="O72" s="78">
        <v>6</v>
      </c>
    </row>
    <row r="73" spans="1:15" s="78" customFormat="1" x14ac:dyDescent="0.25">
      <c r="A73" s="323" t="s">
        <v>238</v>
      </c>
      <c r="B73" s="323">
        <v>6</v>
      </c>
      <c r="C73" s="78">
        <v>11</v>
      </c>
      <c r="D73" s="78">
        <v>3</v>
      </c>
      <c r="H73" s="78">
        <v>0</v>
      </c>
      <c r="M73" s="78" t="s">
        <v>267</v>
      </c>
      <c r="N73" s="78" t="s">
        <v>268</v>
      </c>
      <c r="O73" s="78">
        <v>6</v>
      </c>
    </row>
    <row r="74" spans="1:15" s="78" customFormat="1" x14ac:dyDescent="0.25">
      <c r="A74" s="323" t="s">
        <v>238</v>
      </c>
      <c r="B74" s="323">
        <v>6</v>
      </c>
      <c r="C74" s="78">
        <v>12</v>
      </c>
      <c r="D74" s="78">
        <v>3</v>
      </c>
      <c r="H74" s="78">
        <v>0</v>
      </c>
      <c r="M74" s="78" t="s">
        <v>267</v>
      </c>
      <c r="N74" s="78" t="s">
        <v>268</v>
      </c>
      <c r="O74" s="78">
        <v>6</v>
      </c>
    </row>
    <row r="75" spans="1:15" s="78" customFormat="1" x14ac:dyDescent="0.25">
      <c r="A75" s="323" t="s">
        <v>238</v>
      </c>
      <c r="B75" s="323">
        <v>6</v>
      </c>
      <c r="C75" s="78">
        <v>13</v>
      </c>
      <c r="D75" s="78">
        <v>4</v>
      </c>
      <c r="H75" s="78">
        <v>0</v>
      </c>
      <c r="M75" s="78" t="s">
        <v>267</v>
      </c>
      <c r="N75" s="78" t="s">
        <v>268</v>
      </c>
      <c r="O75" s="78">
        <v>6</v>
      </c>
    </row>
    <row r="76" spans="1:15" s="78" customFormat="1" x14ac:dyDescent="0.25">
      <c r="A76" s="323" t="s">
        <v>238</v>
      </c>
      <c r="B76" s="323">
        <v>6</v>
      </c>
      <c r="C76" s="78">
        <v>14</v>
      </c>
      <c r="D76" s="78">
        <v>3</v>
      </c>
      <c r="H76" s="78">
        <v>0</v>
      </c>
      <c r="M76" s="78" t="s">
        <v>267</v>
      </c>
      <c r="N76" s="78" t="s">
        <v>268</v>
      </c>
      <c r="O76" s="78">
        <v>6</v>
      </c>
    </row>
    <row r="77" spans="1:15" s="78" customFormat="1" x14ac:dyDescent="0.25">
      <c r="A77" s="323" t="s">
        <v>238</v>
      </c>
      <c r="B77" s="323">
        <v>6</v>
      </c>
      <c r="C77" s="78">
        <v>15</v>
      </c>
      <c r="D77" s="78">
        <v>3</v>
      </c>
      <c r="H77" s="78">
        <v>0</v>
      </c>
      <c r="M77" s="78" t="s">
        <v>267</v>
      </c>
      <c r="N77" s="78" t="s">
        <v>268</v>
      </c>
      <c r="O77" s="78">
        <v>6</v>
      </c>
    </row>
    <row r="78" spans="1:15" s="78" customFormat="1" x14ac:dyDescent="0.25">
      <c r="A78" s="323" t="s">
        <v>238</v>
      </c>
      <c r="B78" s="323">
        <v>6</v>
      </c>
      <c r="C78" s="78">
        <v>16</v>
      </c>
      <c r="D78" s="78">
        <v>3</v>
      </c>
      <c r="H78" s="78">
        <v>0</v>
      </c>
      <c r="M78" s="78" t="s">
        <v>267</v>
      </c>
      <c r="N78" s="78" t="s">
        <v>268</v>
      </c>
      <c r="O78" s="78">
        <v>6</v>
      </c>
    </row>
    <row r="79" spans="1:15" s="78" customFormat="1" x14ac:dyDescent="0.25">
      <c r="A79" s="323" t="s">
        <v>238</v>
      </c>
      <c r="B79" s="323">
        <v>6</v>
      </c>
      <c r="C79" s="78">
        <v>17</v>
      </c>
      <c r="D79" s="78">
        <v>4</v>
      </c>
      <c r="H79" s="78">
        <v>0</v>
      </c>
      <c r="M79" s="78" t="s">
        <v>267</v>
      </c>
      <c r="N79" s="78" t="s">
        <v>268</v>
      </c>
      <c r="O79" s="78">
        <v>6</v>
      </c>
    </row>
    <row r="80" spans="1:15" s="78" customFormat="1" x14ac:dyDescent="0.25">
      <c r="A80" s="323" t="s">
        <v>238</v>
      </c>
      <c r="B80" s="323">
        <v>6</v>
      </c>
      <c r="C80" s="78">
        <v>18</v>
      </c>
      <c r="D80" s="78">
        <v>3</v>
      </c>
      <c r="H80" s="78">
        <v>0</v>
      </c>
      <c r="M80" s="78" t="s">
        <v>267</v>
      </c>
      <c r="N80" s="78" t="s">
        <v>268</v>
      </c>
      <c r="O80" s="78">
        <v>6</v>
      </c>
    </row>
    <row r="81" spans="1:15" s="78" customFormat="1" x14ac:dyDescent="0.25">
      <c r="A81" s="323" t="s">
        <v>238</v>
      </c>
      <c r="B81" s="323">
        <v>6</v>
      </c>
      <c r="C81" s="78">
        <v>19</v>
      </c>
      <c r="D81" s="78">
        <v>3</v>
      </c>
      <c r="H81" s="78">
        <v>0</v>
      </c>
      <c r="M81" s="78" t="s">
        <v>267</v>
      </c>
      <c r="N81" s="78" t="s">
        <v>268</v>
      </c>
      <c r="O81" s="78">
        <v>6</v>
      </c>
    </row>
    <row r="82" spans="1:15" s="78" customFormat="1" x14ac:dyDescent="0.25">
      <c r="A82" s="323" t="s">
        <v>238</v>
      </c>
      <c r="B82" s="323">
        <v>6</v>
      </c>
      <c r="C82" s="78">
        <v>20</v>
      </c>
      <c r="D82" s="78">
        <v>3</v>
      </c>
      <c r="H82" s="78">
        <v>0</v>
      </c>
      <c r="M82" s="78" t="s">
        <v>267</v>
      </c>
      <c r="N82" s="78" t="s">
        <v>268</v>
      </c>
      <c r="O82" s="78">
        <v>6</v>
      </c>
    </row>
    <row r="83" spans="1:15" s="78" customFormat="1" x14ac:dyDescent="0.25">
      <c r="A83" s="323" t="s">
        <v>238</v>
      </c>
      <c r="B83" s="323">
        <v>6</v>
      </c>
      <c r="C83" s="78">
        <v>21</v>
      </c>
      <c r="D83" s="78">
        <v>3</v>
      </c>
      <c r="H83" s="78">
        <v>0</v>
      </c>
      <c r="M83" s="78" t="s">
        <v>267</v>
      </c>
      <c r="N83" s="78" t="s">
        <v>268</v>
      </c>
      <c r="O83" s="78">
        <v>6</v>
      </c>
    </row>
    <row r="84" spans="1:15" s="78" customFormat="1" x14ac:dyDescent="0.25">
      <c r="A84" s="323" t="s">
        <v>238</v>
      </c>
      <c r="B84" s="323">
        <v>6</v>
      </c>
      <c r="C84" s="78">
        <v>22</v>
      </c>
      <c r="D84" s="78" t="s">
        <v>58</v>
      </c>
      <c r="H84" s="78">
        <v>0</v>
      </c>
      <c r="M84" s="78" t="s">
        <v>267</v>
      </c>
      <c r="N84" s="78" t="s">
        <v>268</v>
      </c>
      <c r="O84" s="78">
        <v>6</v>
      </c>
    </row>
    <row r="85" spans="1:15" s="78" customFormat="1" x14ac:dyDescent="0.25">
      <c r="A85" s="323" t="s">
        <v>238</v>
      </c>
      <c r="B85" s="323">
        <v>6</v>
      </c>
      <c r="C85" s="78">
        <v>23</v>
      </c>
      <c r="D85" s="78" t="s">
        <v>58</v>
      </c>
      <c r="H85" s="78">
        <v>0</v>
      </c>
      <c r="M85" s="78" t="s">
        <v>267</v>
      </c>
      <c r="N85" s="78" t="s">
        <v>268</v>
      </c>
      <c r="O85" s="78">
        <v>6</v>
      </c>
    </row>
    <row r="86" spans="1:15" s="78" customFormat="1" x14ac:dyDescent="0.25">
      <c r="A86" s="323" t="s">
        <v>238</v>
      </c>
      <c r="B86" s="323">
        <v>6</v>
      </c>
      <c r="C86" s="78">
        <v>24</v>
      </c>
      <c r="D86" s="78" t="s">
        <v>58</v>
      </c>
      <c r="H86" s="78">
        <v>0</v>
      </c>
      <c r="M86" s="78" t="s">
        <v>267</v>
      </c>
      <c r="N86" s="78" t="s">
        <v>268</v>
      </c>
      <c r="O86" s="78">
        <v>6</v>
      </c>
    </row>
    <row r="87" spans="1:15" s="78" customFormat="1" x14ac:dyDescent="0.25">
      <c r="A87" s="323" t="s">
        <v>238</v>
      </c>
      <c r="B87" s="323">
        <v>6</v>
      </c>
      <c r="C87" s="78">
        <v>25</v>
      </c>
      <c r="D87" s="78" t="s">
        <v>58</v>
      </c>
      <c r="H87" s="78">
        <v>0</v>
      </c>
      <c r="M87" s="78" t="s">
        <v>267</v>
      </c>
      <c r="N87" s="78" t="s">
        <v>268</v>
      </c>
      <c r="O87" s="78">
        <v>6</v>
      </c>
    </row>
    <row r="88" spans="1:15" s="78" customFormat="1" x14ac:dyDescent="0.25">
      <c r="A88" s="323" t="s">
        <v>238</v>
      </c>
      <c r="B88" s="323">
        <v>6</v>
      </c>
      <c r="C88" s="78">
        <v>26</v>
      </c>
      <c r="D88" s="78" t="s">
        <v>58</v>
      </c>
      <c r="H88" s="78">
        <v>0</v>
      </c>
      <c r="M88" s="78" t="s">
        <v>267</v>
      </c>
      <c r="N88" s="78" t="s">
        <v>268</v>
      </c>
      <c r="O88" s="78">
        <v>6</v>
      </c>
    </row>
    <row r="89" spans="1:15" s="78" customFormat="1" x14ac:dyDescent="0.25">
      <c r="A89" s="323" t="s">
        <v>238</v>
      </c>
      <c r="B89" s="323">
        <v>6</v>
      </c>
      <c r="C89" s="78">
        <v>27</v>
      </c>
      <c r="D89" s="78" t="s">
        <v>58</v>
      </c>
      <c r="H89" s="78">
        <v>0</v>
      </c>
      <c r="M89" s="78" t="s">
        <v>267</v>
      </c>
      <c r="N89" s="78" t="s">
        <v>268</v>
      </c>
      <c r="O89" s="78">
        <v>6</v>
      </c>
    </row>
    <row r="90" spans="1:15" ht="15" customHeight="1" x14ac:dyDescent="0.25">
      <c r="A90" s="321" t="s">
        <v>239</v>
      </c>
      <c r="B90" s="321">
        <v>7</v>
      </c>
      <c r="C90" s="2">
        <v>1</v>
      </c>
      <c r="D90" s="2">
        <v>3</v>
      </c>
      <c r="H90" s="2">
        <v>0</v>
      </c>
      <c r="M90" s="2" t="s">
        <v>267</v>
      </c>
      <c r="N90" s="2" t="s">
        <v>268</v>
      </c>
      <c r="O90" s="91">
        <v>6</v>
      </c>
    </row>
    <row r="91" spans="1:15" x14ac:dyDescent="0.25">
      <c r="A91" s="321" t="s">
        <v>239</v>
      </c>
      <c r="B91" s="321">
        <v>7</v>
      </c>
      <c r="C91" s="2">
        <v>2</v>
      </c>
      <c r="D91" s="2">
        <v>3</v>
      </c>
      <c r="H91" s="2">
        <v>0</v>
      </c>
      <c r="M91" s="2" t="s">
        <v>267</v>
      </c>
      <c r="N91" s="2" t="s">
        <v>268</v>
      </c>
      <c r="O91" s="91">
        <v>6</v>
      </c>
    </row>
    <row r="92" spans="1:15" x14ac:dyDescent="0.25">
      <c r="A92" s="321" t="s">
        <v>239</v>
      </c>
      <c r="B92" s="321">
        <v>7</v>
      </c>
      <c r="C92" s="2">
        <v>3</v>
      </c>
      <c r="D92" s="2">
        <v>3</v>
      </c>
      <c r="H92" s="2">
        <v>0</v>
      </c>
      <c r="M92" s="2" t="s">
        <v>267</v>
      </c>
      <c r="N92" s="2" t="s">
        <v>268</v>
      </c>
      <c r="O92" s="91">
        <v>6</v>
      </c>
    </row>
    <row r="93" spans="1:15" x14ac:dyDescent="0.25">
      <c r="A93" s="321" t="s">
        <v>239</v>
      </c>
      <c r="B93" s="321">
        <v>7</v>
      </c>
      <c r="C93" s="2">
        <v>4</v>
      </c>
      <c r="D93" s="2">
        <v>3</v>
      </c>
      <c r="H93" s="2">
        <v>0</v>
      </c>
      <c r="M93" s="2" t="s">
        <v>267</v>
      </c>
      <c r="N93" s="2" t="s">
        <v>268</v>
      </c>
      <c r="O93" s="91">
        <v>6</v>
      </c>
    </row>
    <row r="94" spans="1:15" x14ac:dyDescent="0.25">
      <c r="A94" s="321" t="s">
        <v>239</v>
      </c>
      <c r="B94" s="321">
        <v>7</v>
      </c>
      <c r="C94" s="2">
        <v>5</v>
      </c>
      <c r="D94" s="2">
        <v>3</v>
      </c>
      <c r="H94" s="2">
        <v>0</v>
      </c>
      <c r="M94" s="2" t="s">
        <v>267</v>
      </c>
      <c r="N94" s="2" t="s">
        <v>268</v>
      </c>
      <c r="O94" s="91">
        <v>6</v>
      </c>
    </row>
    <row r="95" spans="1:15" x14ac:dyDescent="0.25">
      <c r="A95" s="321" t="s">
        <v>239</v>
      </c>
      <c r="B95" s="321">
        <v>7</v>
      </c>
      <c r="C95" s="2">
        <v>6</v>
      </c>
      <c r="D95" s="2">
        <v>3</v>
      </c>
      <c r="H95" s="2">
        <v>0</v>
      </c>
      <c r="M95" s="2" t="s">
        <v>267</v>
      </c>
      <c r="N95" s="2" t="s">
        <v>268</v>
      </c>
      <c r="O95" s="91">
        <v>6</v>
      </c>
    </row>
    <row r="96" spans="1:15" x14ac:dyDescent="0.25">
      <c r="A96" s="321" t="s">
        <v>239</v>
      </c>
      <c r="B96" s="321">
        <v>7</v>
      </c>
      <c r="C96" s="2">
        <v>7</v>
      </c>
      <c r="D96" s="2">
        <v>3</v>
      </c>
      <c r="H96" s="2">
        <v>0</v>
      </c>
      <c r="M96" s="2" t="s">
        <v>267</v>
      </c>
      <c r="N96" s="2" t="s">
        <v>268</v>
      </c>
      <c r="O96" s="91">
        <v>6</v>
      </c>
    </row>
    <row r="97" spans="1:16" x14ac:dyDescent="0.25">
      <c r="A97" s="321" t="s">
        <v>239</v>
      </c>
      <c r="B97" s="321">
        <v>7</v>
      </c>
      <c r="C97" s="2">
        <v>8</v>
      </c>
      <c r="D97" s="2">
        <v>3</v>
      </c>
      <c r="H97" s="2">
        <v>0</v>
      </c>
      <c r="M97" s="2" t="s">
        <v>267</v>
      </c>
      <c r="N97" s="2" t="s">
        <v>268</v>
      </c>
      <c r="O97" s="91">
        <v>6</v>
      </c>
    </row>
    <row r="98" spans="1:16" x14ac:dyDescent="0.25">
      <c r="A98" s="321" t="s">
        <v>239</v>
      </c>
      <c r="B98" s="321">
        <v>7</v>
      </c>
      <c r="C98" s="2">
        <v>9</v>
      </c>
      <c r="D98" s="2">
        <v>3</v>
      </c>
      <c r="H98" s="2">
        <v>0</v>
      </c>
      <c r="M98" s="2" t="s">
        <v>267</v>
      </c>
      <c r="N98" s="2" t="s">
        <v>268</v>
      </c>
      <c r="O98" s="91">
        <v>6</v>
      </c>
    </row>
    <row r="99" spans="1:16" x14ac:dyDescent="0.25">
      <c r="A99" s="321" t="s">
        <v>239</v>
      </c>
      <c r="B99" s="321">
        <v>7</v>
      </c>
      <c r="C99" s="2">
        <v>10</v>
      </c>
      <c r="D99" s="2">
        <v>4</v>
      </c>
      <c r="H99" s="2">
        <v>0</v>
      </c>
      <c r="M99" s="2" t="s">
        <v>267</v>
      </c>
      <c r="N99" s="2" t="s">
        <v>268</v>
      </c>
      <c r="O99" s="91">
        <v>6</v>
      </c>
    </row>
    <row r="100" spans="1:16" x14ac:dyDescent="0.25">
      <c r="A100" s="321" t="s">
        <v>239</v>
      </c>
      <c r="B100" s="321">
        <v>7</v>
      </c>
      <c r="C100" s="2">
        <v>11</v>
      </c>
      <c r="D100" s="2">
        <v>3</v>
      </c>
      <c r="H100" s="2">
        <v>0</v>
      </c>
      <c r="M100" s="2" t="s">
        <v>267</v>
      </c>
      <c r="N100" s="2" t="s">
        <v>268</v>
      </c>
      <c r="O100" s="91">
        <v>6</v>
      </c>
    </row>
    <row r="101" spans="1:16" x14ac:dyDescent="0.25">
      <c r="A101" s="321" t="s">
        <v>239</v>
      </c>
      <c r="B101" s="321">
        <v>7</v>
      </c>
      <c r="C101" s="2">
        <v>12</v>
      </c>
      <c r="D101" s="2">
        <v>3</v>
      </c>
      <c r="H101" s="2">
        <v>0</v>
      </c>
      <c r="M101" s="2" t="s">
        <v>267</v>
      </c>
      <c r="N101" s="2" t="s">
        <v>268</v>
      </c>
      <c r="O101" s="91">
        <v>6</v>
      </c>
    </row>
    <row r="102" spans="1:16" x14ac:dyDescent="0.25">
      <c r="A102" s="321" t="s">
        <v>239</v>
      </c>
      <c r="B102" s="321">
        <v>7</v>
      </c>
      <c r="C102" s="2">
        <v>13</v>
      </c>
      <c r="D102" s="2">
        <v>4</v>
      </c>
      <c r="H102" s="2">
        <v>0</v>
      </c>
      <c r="M102" s="2" t="s">
        <v>267</v>
      </c>
      <c r="N102" s="2" t="s">
        <v>268</v>
      </c>
      <c r="O102" s="91">
        <v>6</v>
      </c>
    </row>
    <row r="103" spans="1:16" x14ac:dyDescent="0.25">
      <c r="A103" s="321" t="s">
        <v>239</v>
      </c>
      <c r="B103" s="321">
        <v>7</v>
      </c>
      <c r="C103" s="2">
        <v>14</v>
      </c>
      <c r="D103" s="2">
        <v>3</v>
      </c>
      <c r="H103" s="2">
        <v>0</v>
      </c>
      <c r="M103" s="2" t="s">
        <v>267</v>
      </c>
      <c r="N103" s="2" t="s">
        <v>268</v>
      </c>
      <c r="O103" s="91">
        <v>6</v>
      </c>
    </row>
    <row r="104" spans="1:16" x14ac:dyDescent="0.25">
      <c r="A104" s="321" t="s">
        <v>239</v>
      </c>
      <c r="B104" s="321">
        <v>7</v>
      </c>
      <c r="C104" s="2">
        <v>15</v>
      </c>
      <c r="D104" s="2">
        <v>3</v>
      </c>
      <c r="H104" s="2">
        <v>0</v>
      </c>
      <c r="M104" s="2" t="s">
        <v>267</v>
      </c>
      <c r="N104" s="2" t="s">
        <v>268</v>
      </c>
      <c r="O104" s="91">
        <v>6</v>
      </c>
    </row>
    <row r="105" spans="1:16" x14ac:dyDescent="0.25">
      <c r="A105" s="321" t="s">
        <v>239</v>
      </c>
      <c r="B105" s="321">
        <v>7</v>
      </c>
      <c r="C105" s="2">
        <v>16</v>
      </c>
      <c r="D105" s="2">
        <v>3</v>
      </c>
      <c r="H105" s="2">
        <v>0</v>
      </c>
      <c r="M105" s="2" t="s">
        <v>267</v>
      </c>
      <c r="N105" s="2" t="s">
        <v>268</v>
      </c>
      <c r="O105" s="91">
        <v>6</v>
      </c>
    </row>
    <row r="106" spans="1:16" x14ac:dyDescent="0.25">
      <c r="A106" s="321" t="s">
        <v>239</v>
      </c>
      <c r="B106" s="321">
        <v>7</v>
      </c>
      <c r="C106" s="2">
        <v>17</v>
      </c>
      <c r="D106" s="2">
        <v>4</v>
      </c>
      <c r="H106" s="2">
        <v>1</v>
      </c>
      <c r="I106" s="2">
        <v>2</v>
      </c>
      <c r="J106" s="2">
        <v>56</v>
      </c>
      <c r="L106" s="2" t="s">
        <v>685</v>
      </c>
      <c r="M106" s="2" t="s">
        <v>267</v>
      </c>
      <c r="N106" s="2" t="s">
        <v>268</v>
      </c>
      <c r="O106" s="91">
        <v>7</v>
      </c>
      <c r="P106" s="2" t="s">
        <v>684</v>
      </c>
    </row>
    <row r="107" spans="1:16" x14ac:dyDescent="0.25">
      <c r="A107" s="321" t="s">
        <v>239</v>
      </c>
      <c r="B107" s="321">
        <v>7</v>
      </c>
      <c r="C107" s="2">
        <v>18</v>
      </c>
      <c r="D107" s="2">
        <v>3</v>
      </c>
      <c r="H107" s="2">
        <v>0</v>
      </c>
      <c r="M107" s="2" t="s">
        <v>267</v>
      </c>
      <c r="N107" s="2" t="s">
        <v>268</v>
      </c>
      <c r="O107" s="91">
        <v>7</v>
      </c>
    </row>
    <row r="108" spans="1:16" x14ac:dyDescent="0.25">
      <c r="A108" s="321" t="s">
        <v>239</v>
      </c>
      <c r="B108" s="321">
        <v>7</v>
      </c>
      <c r="C108" s="2">
        <v>19</v>
      </c>
      <c r="D108" s="2">
        <v>3</v>
      </c>
      <c r="H108" s="2">
        <v>0</v>
      </c>
      <c r="M108" s="2" t="s">
        <v>267</v>
      </c>
      <c r="N108" s="2" t="s">
        <v>268</v>
      </c>
      <c r="O108" s="91">
        <v>7</v>
      </c>
    </row>
    <row r="109" spans="1:16" x14ac:dyDescent="0.25">
      <c r="A109" s="321" t="s">
        <v>239</v>
      </c>
      <c r="B109" s="321">
        <v>7</v>
      </c>
      <c r="C109" s="2">
        <v>20</v>
      </c>
      <c r="D109" s="2">
        <v>3</v>
      </c>
      <c r="H109" s="2">
        <v>0</v>
      </c>
      <c r="M109" s="2" t="s">
        <v>267</v>
      </c>
      <c r="N109" s="2" t="s">
        <v>268</v>
      </c>
      <c r="O109" s="91">
        <v>7</v>
      </c>
    </row>
    <row r="110" spans="1:16" x14ac:dyDescent="0.25">
      <c r="A110" s="321" t="s">
        <v>239</v>
      </c>
      <c r="B110" s="321">
        <v>7</v>
      </c>
      <c r="C110" s="2">
        <v>21</v>
      </c>
      <c r="D110" s="2">
        <v>3</v>
      </c>
      <c r="H110" s="2">
        <v>0</v>
      </c>
      <c r="M110" s="2" t="s">
        <v>267</v>
      </c>
      <c r="N110" s="2" t="s">
        <v>268</v>
      </c>
      <c r="O110" s="91">
        <v>7</v>
      </c>
    </row>
    <row r="111" spans="1:16" x14ac:dyDescent="0.25">
      <c r="A111" s="321" t="s">
        <v>239</v>
      </c>
      <c r="B111" s="321">
        <v>7</v>
      </c>
      <c r="C111" s="2">
        <v>22</v>
      </c>
      <c r="D111" s="2" t="s">
        <v>58</v>
      </c>
      <c r="H111" s="2">
        <v>0</v>
      </c>
      <c r="M111" s="2" t="s">
        <v>267</v>
      </c>
      <c r="N111" s="2" t="s">
        <v>268</v>
      </c>
      <c r="O111" s="91">
        <v>7</v>
      </c>
    </row>
    <row r="112" spans="1:16" x14ac:dyDescent="0.25">
      <c r="A112" s="321" t="s">
        <v>239</v>
      </c>
      <c r="B112" s="321">
        <v>7</v>
      </c>
      <c r="C112" s="2">
        <v>23</v>
      </c>
      <c r="D112" s="2" t="s">
        <v>58</v>
      </c>
      <c r="H112" s="2">
        <v>0</v>
      </c>
      <c r="M112" s="2" t="s">
        <v>267</v>
      </c>
      <c r="N112" s="2" t="s">
        <v>268</v>
      </c>
      <c r="O112" s="91">
        <v>7</v>
      </c>
    </row>
    <row r="113" spans="1:15" x14ac:dyDescent="0.25">
      <c r="A113" s="321" t="s">
        <v>239</v>
      </c>
      <c r="B113" s="321">
        <v>7</v>
      </c>
      <c r="C113" s="2">
        <v>24</v>
      </c>
      <c r="D113" s="2" t="s">
        <v>58</v>
      </c>
      <c r="H113" s="2">
        <v>0</v>
      </c>
      <c r="M113" s="2" t="s">
        <v>267</v>
      </c>
      <c r="N113" s="2" t="s">
        <v>268</v>
      </c>
      <c r="O113" s="91">
        <v>7</v>
      </c>
    </row>
    <row r="114" spans="1:15" x14ac:dyDescent="0.25">
      <c r="A114" s="321" t="s">
        <v>239</v>
      </c>
      <c r="B114" s="321">
        <v>7</v>
      </c>
      <c r="C114" s="2">
        <v>25</v>
      </c>
      <c r="D114" s="2" t="s">
        <v>58</v>
      </c>
      <c r="H114" s="2">
        <v>0</v>
      </c>
      <c r="M114" s="2" t="s">
        <v>267</v>
      </c>
      <c r="N114" s="2" t="s">
        <v>268</v>
      </c>
      <c r="O114" s="91">
        <v>7</v>
      </c>
    </row>
    <row r="115" spans="1:15" x14ac:dyDescent="0.25">
      <c r="A115" s="321" t="s">
        <v>239</v>
      </c>
      <c r="B115" s="321">
        <v>7</v>
      </c>
      <c r="C115" s="2">
        <v>26</v>
      </c>
      <c r="D115" s="2" t="s">
        <v>58</v>
      </c>
      <c r="H115" s="2">
        <v>0</v>
      </c>
      <c r="M115" s="2" t="s">
        <v>267</v>
      </c>
      <c r="N115" s="2" t="s">
        <v>268</v>
      </c>
      <c r="O115" s="91">
        <v>7</v>
      </c>
    </row>
    <row r="116" spans="1:15" x14ac:dyDescent="0.25">
      <c r="A116" s="321" t="s">
        <v>239</v>
      </c>
      <c r="B116" s="321">
        <v>7</v>
      </c>
      <c r="C116" s="2">
        <v>27</v>
      </c>
      <c r="D116" s="2" t="s">
        <v>58</v>
      </c>
      <c r="H116" s="2">
        <v>0</v>
      </c>
      <c r="M116" s="2" t="s">
        <v>267</v>
      </c>
      <c r="N116" s="2" t="s">
        <v>268</v>
      </c>
      <c r="O116" s="91">
        <v>7</v>
      </c>
    </row>
    <row r="117" spans="1:15" x14ac:dyDescent="0.25">
      <c r="A117" s="322" t="s">
        <v>454</v>
      </c>
      <c r="B117" s="321"/>
      <c r="H117" s="2">
        <v>1</v>
      </c>
      <c r="M117" s="2" t="s">
        <v>267</v>
      </c>
      <c r="N117" s="2" t="s">
        <v>268</v>
      </c>
      <c r="O117" s="91">
        <v>7</v>
      </c>
    </row>
    <row r="118" spans="1:15" s="78" customFormat="1" ht="15" customHeight="1" x14ac:dyDescent="0.25">
      <c r="A118" s="323" t="s">
        <v>63</v>
      </c>
      <c r="B118" s="323">
        <v>8</v>
      </c>
      <c r="C118" s="78">
        <v>1</v>
      </c>
      <c r="D118" s="78">
        <v>3</v>
      </c>
      <c r="H118" s="78">
        <v>20</v>
      </c>
      <c r="M118" s="78" t="s">
        <v>267</v>
      </c>
      <c r="N118" s="78" t="s">
        <v>268</v>
      </c>
      <c r="O118" s="78">
        <v>7</v>
      </c>
    </row>
    <row r="119" spans="1:15" s="78" customFormat="1" x14ac:dyDescent="0.25">
      <c r="A119" s="323" t="s">
        <v>63</v>
      </c>
      <c r="B119" s="323">
        <v>8</v>
      </c>
      <c r="C119" s="78">
        <v>2</v>
      </c>
      <c r="D119" s="78">
        <v>3</v>
      </c>
      <c r="H119" s="78">
        <v>10</v>
      </c>
      <c r="M119" s="78" t="s">
        <v>267</v>
      </c>
      <c r="N119" s="78" t="s">
        <v>268</v>
      </c>
      <c r="O119" s="78">
        <v>7</v>
      </c>
    </row>
    <row r="120" spans="1:15" s="78" customFormat="1" x14ac:dyDescent="0.25">
      <c r="A120" s="323" t="s">
        <v>63</v>
      </c>
      <c r="B120" s="323">
        <v>8</v>
      </c>
      <c r="C120" s="78">
        <v>3</v>
      </c>
      <c r="D120" s="78">
        <v>3</v>
      </c>
      <c r="H120" s="78">
        <v>31</v>
      </c>
      <c r="M120" s="78" t="s">
        <v>267</v>
      </c>
      <c r="N120" s="78" t="s">
        <v>268</v>
      </c>
      <c r="O120" s="78">
        <v>7</v>
      </c>
    </row>
    <row r="121" spans="1:15" s="78" customFormat="1" x14ac:dyDescent="0.25">
      <c r="A121" s="323" t="s">
        <v>63</v>
      </c>
      <c r="B121" s="323">
        <v>8</v>
      </c>
      <c r="C121" s="78">
        <v>4</v>
      </c>
      <c r="D121" s="78">
        <v>3</v>
      </c>
      <c r="H121" s="78">
        <v>23</v>
      </c>
      <c r="M121" s="78" t="s">
        <v>267</v>
      </c>
      <c r="N121" s="78" t="s">
        <v>268</v>
      </c>
      <c r="O121" s="78">
        <v>7</v>
      </c>
    </row>
    <row r="122" spans="1:15" s="78" customFormat="1" x14ac:dyDescent="0.25">
      <c r="A122" s="323" t="s">
        <v>63</v>
      </c>
      <c r="B122" s="323">
        <v>8</v>
      </c>
      <c r="C122" s="78">
        <v>5</v>
      </c>
      <c r="D122" s="78">
        <v>3</v>
      </c>
      <c r="H122" s="78">
        <v>49</v>
      </c>
      <c r="M122" s="78" t="s">
        <v>267</v>
      </c>
      <c r="N122" s="78" t="s">
        <v>268</v>
      </c>
      <c r="O122" s="78">
        <v>7</v>
      </c>
    </row>
    <row r="123" spans="1:15" s="78" customFormat="1" x14ac:dyDescent="0.25">
      <c r="A123" s="323" t="s">
        <v>63</v>
      </c>
      <c r="B123" s="323">
        <v>8</v>
      </c>
      <c r="C123" s="78">
        <v>6</v>
      </c>
      <c r="D123" s="78">
        <v>3</v>
      </c>
      <c r="H123" s="78">
        <v>15</v>
      </c>
      <c r="M123" s="78" t="s">
        <v>267</v>
      </c>
      <c r="N123" s="78" t="s">
        <v>268</v>
      </c>
      <c r="O123" s="78">
        <v>7</v>
      </c>
    </row>
    <row r="124" spans="1:15" s="78" customFormat="1" x14ac:dyDescent="0.25">
      <c r="A124" s="323" t="s">
        <v>63</v>
      </c>
      <c r="B124" s="323">
        <v>8</v>
      </c>
      <c r="C124" s="78">
        <v>7</v>
      </c>
      <c r="D124" s="78">
        <v>3</v>
      </c>
      <c r="H124" s="78">
        <v>11</v>
      </c>
      <c r="M124" s="78" t="s">
        <v>267</v>
      </c>
      <c r="N124" s="78" t="s">
        <v>268</v>
      </c>
      <c r="O124" s="78">
        <v>7</v>
      </c>
    </row>
    <row r="125" spans="1:15" s="78" customFormat="1" x14ac:dyDescent="0.25">
      <c r="A125" s="323" t="s">
        <v>63</v>
      </c>
      <c r="B125" s="323">
        <v>8</v>
      </c>
      <c r="C125" s="78">
        <v>8</v>
      </c>
      <c r="D125" s="78">
        <v>3</v>
      </c>
      <c r="H125" s="78">
        <v>12</v>
      </c>
      <c r="M125" s="78" t="s">
        <v>267</v>
      </c>
      <c r="N125" s="78" t="s">
        <v>268</v>
      </c>
      <c r="O125" s="78">
        <v>7</v>
      </c>
    </row>
    <row r="126" spans="1:15" s="78" customFormat="1" x14ac:dyDescent="0.25">
      <c r="A126" s="323" t="s">
        <v>63</v>
      </c>
      <c r="B126" s="323">
        <v>8</v>
      </c>
      <c r="C126" s="78">
        <v>9</v>
      </c>
      <c r="D126" s="78">
        <v>3</v>
      </c>
      <c r="H126" s="78">
        <v>17</v>
      </c>
      <c r="M126" s="78" t="s">
        <v>267</v>
      </c>
      <c r="N126" s="78" t="s">
        <v>268</v>
      </c>
      <c r="O126" s="78">
        <v>7</v>
      </c>
    </row>
    <row r="127" spans="1:15" s="78" customFormat="1" x14ac:dyDescent="0.25">
      <c r="A127" s="323" t="s">
        <v>63</v>
      </c>
      <c r="B127" s="323">
        <v>8</v>
      </c>
      <c r="C127" s="78">
        <v>10</v>
      </c>
      <c r="D127" s="78">
        <v>4</v>
      </c>
      <c r="H127" s="78">
        <v>23</v>
      </c>
      <c r="M127" s="78" t="s">
        <v>267</v>
      </c>
      <c r="N127" s="78" t="s">
        <v>268</v>
      </c>
      <c r="O127" s="78">
        <v>7</v>
      </c>
    </row>
    <row r="128" spans="1:15" s="78" customFormat="1" x14ac:dyDescent="0.25">
      <c r="A128" s="323" t="s">
        <v>63</v>
      </c>
      <c r="B128" s="323">
        <v>8</v>
      </c>
      <c r="C128" s="78">
        <v>11</v>
      </c>
      <c r="D128" s="78">
        <v>3</v>
      </c>
      <c r="H128" s="78">
        <v>7</v>
      </c>
      <c r="M128" s="78" t="s">
        <v>267</v>
      </c>
      <c r="N128" s="78" t="s">
        <v>268</v>
      </c>
      <c r="O128" s="78">
        <v>7</v>
      </c>
    </row>
    <row r="129" spans="1:15" s="78" customFormat="1" x14ac:dyDescent="0.25">
      <c r="A129" s="323" t="s">
        <v>63</v>
      </c>
      <c r="B129" s="323">
        <v>8</v>
      </c>
      <c r="C129" s="78">
        <v>12</v>
      </c>
      <c r="D129" s="78">
        <v>3</v>
      </c>
      <c r="H129" s="78">
        <v>4</v>
      </c>
      <c r="M129" s="78" t="s">
        <v>267</v>
      </c>
      <c r="N129" s="78" t="s">
        <v>268</v>
      </c>
      <c r="O129" s="78">
        <v>7</v>
      </c>
    </row>
    <row r="130" spans="1:15" s="78" customFormat="1" x14ac:dyDescent="0.25">
      <c r="A130" s="323" t="s">
        <v>63</v>
      </c>
      <c r="B130" s="323">
        <v>8</v>
      </c>
      <c r="C130" s="78">
        <v>13</v>
      </c>
      <c r="D130" s="78">
        <v>4</v>
      </c>
      <c r="H130" s="78">
        <v>7</v>
      </c>
      <c r="M130" s="78" t="s">
        <v>267</v>
      </c>
      <c r="N130" s="78" t="s">
        <v>268</v>
      </c>
      <c r="O130" s="78">
        <v>7</v>
      </c>
    </row>
    <row r="131" spans="1:15" s="78" customFormat="1" x14ac:dyDescent="0.25">
      <c r="A131" s="323" t="s">
        <v>63</v>
      </c>
      <c r="B131" s="323">
        <v>8</v>
      </c>
      <c r="C131" s="78">
        <v>14</v>
      </c>
      <c r="D131" s="78">
        <v>3</v>
      </c>
      <c r="H131" s="78">
        <v>4</v>
      </c>
      <c r="M131" s="78" t="s">
        <v>267</v>
      </c>
      <c r="N131" s="78" t="s">
        <v>268</v>
      </c>
      <c r="O131" s="78">
        <v>7</v>
      </c>
    </row>
    <row r="132" spans="1:15" s="78" customFormat="1" x14ac:dyDescent="0.25">
      <c r="A132" s="323" t="s">
        <v>63</v>
      </c>
      <c r="B132" s="323">
        <v>8</v>
      </c>
      <c r="C132" s="78">
        <v>15</v>
      </c>
      <c r="D132" s="78">
        <v>3</v>
      </c>
      <c r="H132" s="78">
        <v>9</v>
      </c>
      <c r="M132" s="78" t="s">
        <v>267</v>
      </c>
      <c r="N132" s="78" t="s">
        <v>268</v>
      </c>
      <c r="O132" s="78">
        <v>7</v>
      </c>
    </row>
    <row r="133" spans="1:15" s="78" customFormat="1" x14ac:dyDescent="0.25">
      <c r="A133" s="323" t="s">
        <v>63</v>
      </c>
      <c r="B133" s="323">
        <v>8</v>
      </c>
      <c r="C133" s="78">
        <v>16</v>
      </c>
      <c r="D133" s="78">
        <v>3</v>
      </c>
      <c r="H133" s="78">
        <v>9</v>
      </c>
      <c r="M133" s="78" t="s">
        <v>267</v>
      </c>
      <c r="N133" s="78" t="s">
        <v>268</v>
      </c>
      <c r="O133" s="78">
        <v>7</v>
      </c>
    </row>
    <row r="134" spans="1:15" s="78" customFormat="1" x14ac:dyDescent="0.25">
      <c r="A134" s="323" t="s">
        <v>63</v>
      </c>
      <c r="B134" s="323">
        <v>8</v>
      </c>
      <c r="C134" s="78">
        <v>17</v>
      </c>
      <c r="D134" s="78">
        <v>4</v>
      </c>
      <c r="H134" s="78">
        <v>21</v>
      </c>
      <c r="M134" s="78" t="s">
        <v>267</v>
      </c>
      <c r="N134" s="78" t="s">
        <v>268</v>
      </c>
      <c r="O134" s="78">
        <v>7</v>
      </c>
    </row>
    <row r="135" spans="1:15" s="78" customFormat="1" x14ac:dyDescent="0.25">
      <c r="A135" s="323" t="s">
        <v>63</v>
      </c>
      <c r="B135" s="323">
        <v>8</v>
      </c>
      <c r="C135" s="78">
        <v>18</v>
      </c>
      <c r="D135" s="78">
        <v>3</v>
      </c>
      <c r="H135" s="78">
        <v>10</v>
      </c>
      <c r="M135" s="78" t="s">
        <v>267</v>
      </c>
      <c r="N135" s="78" t="s">
        <v>268</v>
      </c>
      <c r="O135" s="78">
        <v>7</v>
      </c>
    </row>
    <row r="136" spans="1:15" s="78" customFormat="1" x14ac:dyDescent="0.25">
      <c r="A136" s="323" t="s">
        <v>63</v>
      </c>
      <c r="B136" s="323">
        <v>8</v>
      </c>
      <c r="C136" s="78">
        <v>19</v>
      </c>
      <c r="D136" s="78">
        <v>3</v>
      </c>
      <c r="H136" s="78">
        <v>8</v>
      </c>
      <c r="M136" s="78" t="s">
        <v>267</v>
      </c>
      <c r="N136" s="78" t="s">
        <v>268</v>
      </c>
      <c r="O136" s="78">
        <v>7</v>
      </c>
    </row>
    <row r="137" spans="1:15" s="78" customFormat="1" x14ac:dyDescent="0.25">
      <c r="A137" s="323" t="s">
        <v>63</v>
      </c>
      <c r="B137" s="323">
        <v>8</v>
      </c>
      <c r="C137" s="78">
        <v>20</v>
      </c>
      <c r="D137" s="78">
        <v>3</v>
      </c>
      <c r="H137" s="78">
        <v>10</v>
      </c>
      <c r="M137" s="78" t="s">
        <v>267</v>
      </c>
      <c r="N137" s="78" t="s">
        <v>268</v>
      </c>
      <c r="O137" s="78">
        <v>7</v>
      </c>
    </row>
    <row r="138" spans="1:15" s="78" customFormat="1" x14ac:dyDescent="0.25">
      <c r="A138" s="323" t="s">
        <v>63</v>
      </c>
      <c r="B138" s="323">
        <v>8</v>
      </c>
      <c r="C138" s="78">
        <v>21</v>
      </c>
      <c r="D138" s="78">
        <v>3</v>
      </c>
      <c r="H138" s="78">
        <v>94</v>
      </c>
      <c r="M138" s="78" t="s">
        <v>267</v>
      </c>
      <c r="N138" s="78" t="s">
        <v>268</v>
      </c>
      <c r="O138" s="78">
        <v>7</v>
      </c>
    </row>
    <row r="139" spans="1:15" s="78" customFormat="1" x14ac:dyDescent="0.25">
      <c r="A139" s="323" t="s">
        <v>63</v>
      </c>
      <c r="B139" s="323">
        <v>8</v>
      </c>
      <c r="C139" s="78">
        <v>22</v>
      </c>
      <c r="D139" s="78" t="s">
        <v>58</v>
      </c>
      <c r="H139" s="78">
        <v>0</v>
      </c>
      <c r="M139" s="78" t="s">
        <v>267</v>
      </c>
      <c r="N139" s="78" t="s">
        <v>268</v>
      </c>
      <c r="O139" s="78">
        <v>7</v>
      </c>
    </row>
    <row r="140" spans="1:15" s="78" customFormat="1" x14ac:dyDescent="0.25">
      <c r="A140" s="323" t="s">
        <v>63</v>
      </c>
      <c r="B140" s="323">
        <v>8</v>
      </c>
      <c r="C140" s="78">
        <v>23</v>
      </c>
      <c r="D140" s="78" t="s">
        <v>58</v>
      </c>
      <c r="H140" s="78">
        <v>0</v>
      </c>
      <c r="M140" s="78" t="s">
        <v>267</v>
      </c>
      <c r="N140" s="78" t="s">
        <v>268</v>
      </c>
      <c r="O140" s="78">
        <v>7</v>
      </c>
    </row>
    <row r="141" spans="1:15" s="78" customFormat="1" x14ac:dyDescent="0.25">
      <c r="A141" s="323" t="s">
        <v>63</v>
      </c>
      <c r="B141" s="323">
        <v>8</v>
      </c>
      <c r="C141" s="78">
        <v>24</v>
      </c>
      <c r="D141" s="78" t="s">
        <v>58</v>
      </c>
      <c r="H141" s="78">
        <v>0</v>
      </c>
      <c r="M141" s="78" t="s">
        <v>267</v>
      </c>
      <c r="N141" s="78" t="s">
        <v>268</v>
      </c>
      <c r="O141" s="78">
        <v>7</v>
      </c>
    </row>
    <row r="142" spans="1:15" s="78" customFormat="1" x14ac:dyDescent="0.25">
      <c r="A142" s="323" t="s">
        <v>63</v>
      </c>
      <c r="B142" s="323">
        <v>8</v>
      </c>
      <c r="C142" s="78">
        <v>25</v>
      </c>
      <c r="D142" s="78" t="s">
        <v>58</v>
      </c>
      <c r="H142" s="78">
        <v>0</v>
      </c>
      <c r="M142" s="78" t="s">
        <v>267</v>
      </c>
      <c r="N142" s="78" t="s">
        <v>268</v>
      </c>
      <c r="O142" s="78">
        <v>7</v>
      </c>
    </row>
    <row r="143" spans="1:15" s="78" customFormat="1" x14ac:dyDescent="0.25">
      <c r="A143" s="323" t="s">
        <v>63</v>
      </c>
      <c r="B143" s="323">
        <v>8</v>
      </c>
      <c r="C143" s="78">
        <v>26</v>
      </c>
      <c r="D143" s="78" t="s">
        <v>58</v>
      </c>
      <c r="H143" s="78">
        <v>0</v>
      </c>
      <c r="M143" s="78" t="s">
        <v>267</v>
      </c>
      <c r="N143" s="78" t="s">
        <v>268</v>
      </c>
      <c r="O143" s="78">
        <v>7</v>
      </c>
    </row>
    <row r="144" spans="1:15" s="78" customFormat="1" x14ac:dyDescent="0.25">
      <c r="A144" s="323" t="s">
        <v>63</v>
      </c>
      <c r="B144" s="323">
        <v>8</v>
      </c>
      <c r="C144" s="78">
        <v>27</v>
      </c>
      <c r="D144" s="78" t="s">
        <v>58</v>
      </c>
      <c r="H144" s="78">
        <v>0</v>
      </c>
      <c r="M144" s="78" t="s">
        <v>267</v>
      </c>
      <c r="N144" s="78" t="s">
        <v>268</v>
      </c>
      <c r="O144" s="78">
        <v>7</v>
      </c>
    </row>
    <row r="145" spans="1:15" s="78" customFormat="1" x14ac:dyDescent="0.25">
      <c r="A145" s="324" t="s">
        <v>455</v>
      </c>
      <c r="B145" s="323"/>
      <c r="M145" s="78" t="s">
        <v>267</v>
      </c>
      <c r="N145" s="78" t="s">
        <v>268</v>
      </c>
      <c r="O145" s="78">
        <v>7</v>
      </c>
    </row>
    <row r="146" spans="1:15" s="91" customFormat="1" ht="15" customHeight="1" x14ac:dyDescent="0.25">
      <c r="A146" s="326" t="s">
        <v>65</v>
      </c>
      <c r="B146" s="326">
        <v>10</v>
      </c>
      <c r="C146" s="91">
        <v>1</v>
      </c>
      <c r="D146" s="91">
        <v>3</v>
      </c>
      <c r="H146" s="91">
        <v>59</v>
      </c>
      <c r="M146" s="91" t="s">
        <v>267</v>
      </c>
      <c r="N146" s="91" t="s">
        <v>268</v>
      </c>
      <c r="O146" s="91">
        <v>7</v>
      </c>
    </row>
    <row r="147" spans="1:15" s="91" customFormat="1" x14ac:dyDescent="0.25">
      <c r="A147" s="326" t="s">
        <v>65</v>
      </c>
      <c r="B147" s="326">
        <v>10</v>
      </c>
      <c r="C147" s="91">
        <v>2</v>
      </c>
      <c r="D147" s="91">
        <v>3</v>
      </c>
      <c r="H147" s="91">
        <v>53</v>
      </c>
      <c r="M147" s="91" t="s">
        <v>267</v>
      </c>
      <c r="N147" s="91" t="s">
        <v>268</v>
      </c>
      <c r="O147" s="91">
        <v>7</v>
      </c>
    </row>
    <row r="148" spans="1:15" s="91" customFormat="1" x14ac:dyDescent="0.25">
      <c r="A148" s="326" t="s">
        <v>65</v>
      </c>
      <c r="B148" s="326">
        <v>10</v>
      </c>
      <c r="C148" s="91">
        <v>3</v>
      </c>
      <c r="D148" s="91">
        <v>3</v>
      </c>
      <c r="H148" s="91">
        <v>30</v>
      </c>
      <c r="M148" s="91" t="s">
        <v>267</v>
      </c>
      <c r="N148" s="91" t="s">
        <v>268</v>
      </c>
      <c r="O148" s="91">
        <v>7</v>
      </c>
    </row>
    <row r="149" spans="1:15" s="91" customFormat="1" x14ac:dyDescent="0.25">
      <c r="A149" s="326" t="s">
        <v>65</v>
      </c>
      <c r="B149" s="326">
        <v>10</v>
      </c>
      <c r="C149" s="91">
        <v>4</v>
      </c>
      <c r="D149" s="91">
        <v>3</v>
      </c>
      <c r="H149" s="91">
        <v>57</v>
      </c>
      <c r="M149" s="91" t="s">
        <v>267</v>
      </c>
      <c r="N149" s="91" t="s">
        <v>268</v>
      </c>
      <c r="O149" s="91">
        <v>7</v>
      </c>
    </row>
    <row r="150" spans="1:15" s="91" customFormat="1" x14ac:dyDescent="0.25">
      <c r="A150" s="326" t="s">
        <v>65</v>
      </c>
      <c r="B150" s="326">
        <v>10</v>
      </c>
      <c r="C150" s="91">
        <v>5</v>
      </c>
      <c r="D150" s="91">
        <v>3</v>
      </c>
      <c r="H150" s="91">
        <v>20</v>
      </c>
      <c r="M150" s="91" t="s">
        <v>267</v>
      </c>
      <c r="N150" s="91" t="s">
        <v>268</v>
      </c>
      <c r="O150" s="91">
        <v>7</v>
      </c>
    </row>
    <row r="151" spans="1:15" s="91" customFormat="1" x14ac:dyDescent="0.25">
      <c r="A151" s="326" t="s">
        <v>65</v>
      </c>
      <c r="B151" s="326">
        <v>10</v>
      </c>
      <c r="C151" s="91">
        <v>6</v>
      </c>
      <c r="D151" s="91">
        <v>3</v>
      </c>
      <c r="H151" s="91">
        <v>57</v>
      </c>
      <c r="M151" s="91" t="s">
        <v>267</v>
      </c>
      <c r="N151" s="91" t="s">
        <v>268</v>
      </c>
      <c r="O151" s="91">
        <v>7</v>
      </c>
    </row>
    <row r="152" spans="1:15" s="91" customFormat="1" x14ac:dyDescent="0.25">
      <c r="A152" s="326" t="s">
        <v>65</v>
      </c>
      <c r="B152" s="326">
        <v>10</v>
      </c>
      <c r="C152" s="91">
        <v>7</v>
      </c>
      <c r="D152" s="91">
        <v>3</v>
      </c>
      <c r="H152" s="91">
        <v>61</v>
      </c>
      <c r="M152" s="91" t="s">
        <v>267</v>
      </c>
      <c r="N152" s="91" t="s">
        <v>268</v>
      </c>
      <c r="O152" s="91">
        <v>7</v>
      </c>
    </row>
    <row r="153" spans="1:15" s="91" customFormat="1" x14ac:dyDescent="0.25">
      <c r="A153" s="326" t="s">
        <v>65</v>
      </c>
      <c r="B153" s="326">
        <v>10</v>
      </c>
      <c r="C153" s="91">
        <v>8</v>
      </c>
      <c r="D153" s="91">
        <v>3</v>
      </c>
      <c r="H153" s="91">
        <v>53</v>
      </c>
      <c r="M153" s="91" t="s">
        <v>267</v>
      </c>
      <c r="N153" s="91" t="s">
        <v>268</v>
      </c>
      <c r="O153" s="91">
        <v>7</v>
      </c>
    </row>
    <row r="154" spans="1:15" s="91" customFormat="1" x14ac:dyDescent="0.25">
      <c r="A154" s="326" t="s">
        <v>65</v>
      </c>
      <c r="B154" s="326">
        <v>10</v>
      </c>
      <c r="C154" s="91">
        <v>9</v>
      </c>
      <c r="D154" s="91">
        <v>3</v>
      </c>
      <c r="H154" s="91">
        <v>40</v>
      </c>
      <c r="M154" s="91" t="s">
        <v>267</v>
      </c>
      <c r="N154" s="91" t="s">
        <v>268</v>
      </c>
      <c r="O154" s="91">
        <v>7</v>
      </c>
    </row>
    <row r="155" spans="1:15" s="91" customFormat="1" x14ac:dyDescent="0.25">
      <c r="A155" s="326" t="s">
        <v>65</v>
      </c>
      <c r="B155" s="326">
        <v>10</v>
      </c>
      <c r="C155" s="91">
        <v>10</v>
      </c>
      <c r="D155" s="91">
        <v>4</v>
      </c>
      <c r="H155" s="91">
        <v>52</v>
      </c>
      <c r="M155" s="91" t="s">
        <v>267</v>
      </c>
      <c r="N155" s="91" t="s">
        <v>268</v>
      </c>
      <c r="O155" s="91">
        <v>7</v>
      </c>
    </row>
    <row r="156" spans="1:15" s="91" customFormat="1" x14ac:dyDescent="0.25">
      <c r="A156" s="326" t="s">
        <v>65</v>
      </c>
      <c r="B156" s="326">
        <v>10</v>
      </c>
      <c r="C156" s="91">
        <v>11</v>
      </c>
      <c r="D156" s="91">
        <v>3</v>
      </c>
      <c r="H156" s="91">
        <v>76</v>
      </c>
      <c r="M156" s="91" t="s">
        <v>267</v>
      </c>
      <c r="N156" s="91" t="s">
        <v>268</v>
      </c>
      <c r="O156" s="91">
        <v>7</v>
      </c>
    </row>
    <row r="157" spans="1:15" s="91" customFormat="1" x14ac:dyDescent="0.25">
      <c r="A157" s="326" t="s">
        <v>65</v>
      </c>
      <c r="B157" s="326">
        <v>10</v>
      </c>
      <c r="C157" s="91">
        <v>12</v>
      </c>
      <c r="D157" s="91">
        <v>3</v>
      </c>
      <c r="H157" s="91">
        <v>96</v>
      </c>
      <c r="M157" s="91" t="s">
        <v>267</v>
      </c>
      <c r="N157" s="91" t="s">
        <v>268</v>
      </c>
      <c r="O157" s="91">
        <v>7</v>
      </c>
    </row>
    <row r="158" spans="1:15" s="91" customFormat="1" x14ac:dyDescent="0.25">
      <c r="A158" s="326" t="s">
        <v>65</v>
      </c>
      <c r="B158" s="326">
        <v>10</v>
      </c>
      <c r="C158" s="91">
        <v>13</v>
      </c>
      <c r="D158" s="91">
        <v>4</v>
      </c>
      <c r="H158" s="91">
        <v>77</v>
      </c>
      <c r="M158" s="91" t="s">
        <v>267</v>
      </c>
      <c r="N158" s="91" t="s">
        <v>268</v>
      </c>
      <c r="O158" s="91">
        <v>7</v>
      </c>
    </row>
    <row r="159" spans="1:15" s="91" customFormat="1" x14ac:dyDescent="0.25">
      <c r="A159" s="326" t="s">
        <v>65</v>
      </c>
      <c r="B159" s="326">
        <v>10</v>
      </c>
      <c r="C159" s="91">
        <v>14</v>
      </c>
      <c r="D159" s="91">
        <v>3</v>
      </c>
      <c r="H159" s="91">
        <v>82</v>
      </c>
      <c r="M159" s="91" t="s">
        <v>267</v>
      </c>
      <c r="N159" s="91" t="s">
        <v>268</v>
      </c>
      <c r="O159" s="91">
        <v>7</v>
      </c>
    </row>
    <row r="160" spans="1:15" s="91" customFormat="1" x14ac:dyDescent="0.25">
      <c r="A160" s="326" t="s">
        <v>65</v>
      </c>
      <c r="B160" s="326">
        <v>10</v>
      </c>
      <c r="C160" s="91">
        <v>15</v>
      </c>
      <c r="D160" s="91">
        <v>3</v>
      </c>
      <c r="H160" s="91">
        <v>84</v>
      </c>
      <c r="M160" s="91" t="s">
        <v>267</v>
      </c>
      <c r="N160" s="91" t="s">
        <v>268</v>
      </c>
      <c r="O160" s="91">
        <v>7</v>
      </c>
    </row>
    <row r="161" spans="1:15" s="91" customFormat="1" x14ac:dyDescent="0.25">
      <c r="A161" s="326" t="s">
        <v>65</v>
      </c>
      <c r="B161" s="326">
        <v>10</v>
      </c>
      <c r="C161" s="91">
        <v>16</v>
      </c>
      <c r="D161" s="91">
        <v>3</v>
      </c>
      <c r="H161" s="91">
        <v>65</v>
      </c>
      <c r="M161" s="91" t="s">
        <v>267</v>
      </c>
      <c r="N161" s="91" t="s">
        <v>268</v>
      </c>
      <c r="O161" s="91">
        <v>7</v>
      </c>
    </row>
    <row r="162" spans="1:15" s="91" customFormat="1" x14ac:dyDescent="0.25">
      <c r="A162" s="326" t="s">
        <v>65</v>
      </c>
      <c r="B162" s="326">
        <v>10</v>
      </c>
      <c r="C162" s="91">
        <v>17</v>
      </c>
      <c r="D162" s="91">
        <v>4</v>
      </c>
      <c r="H162" s="91">
        <v>63</v>
      </c>
      <c r="M162" s="91" t="s">
        <v>267</v>
      </c>
      <c r="N162" s="91" t="s">
        <v>268</v>
      </c>
      <c r="O162" s="91">
        <v>7</v>
      </c>
    </row>
    <row r="163" spans="1:15" s="91" customFormat="1" x14ac:dyDescent="0.25">
      <c r="A163" s="326" t="s">
        <v>65</v>
      </c>
      <c r="B163" s="326">
        <v>10</v>
      </c>
      <c r="C163" s="91">
        <v>18</v>
      </c>
      <c r="D163" s="91">
        <v>3</v>
      </c>
      <c r="H163" s="91">
        <v>75</v>
      </c>
      <c r="M163" s="91" t="s">
        <v>267</v>
      </c>
      <c r="N163" s="91" t="s">
        <v>268</v>
      </c>
      <c r="O163" s="91">
        <v>7</v>
      </c>
    </row>
    <row r="164" spans="1:15" s="91" customFormat="1" x14ac:dyDescent="0.25">
      <c r="A164" s="326" t="s">
        <v>65</v>
      </c>
      <c r="B164" s="326">
        <v>10</v>
      </c>
      <c r="C164" s="91">
        <v>19</v>
      </c>
      <c r="D164" s="91">
        <v>3</v>
      </c>
      <c r="H164" s="91">
        <v>71</v>
      </c>
      <c r="M164" s="91" t="s">
        <v>267</v>
      </c>
      <c r="N164" s="91" t="s">
        <v>268</v>
      </c>
      <c r="O164" s="91">
        <v>7</v>
      </c>
    </row>
    <row r="165" spans="1:15" s="91" customFormat="1" x14ac:dyDescent="0.25">
      <c r="A165" s="326" t="s">
        <v>65</v>
      </c>
      <c r="B165" s="326">
        <v>10</v>
      </c>
      <c r="C165" s="91">
        <v>20</v>
      </c>
      <c r="D165" s="91">
        <v>3</v>
      </c>
      <c r="H165" s="91">
        <v>62</v>
      </c>
      <c r="M165" s="91" t="s">
        <v>267</v>
      </c>
      <c r="N165" s="91" t="s">
        <v>268</v>
      </c>
      <c r="O165" s="91">
        <v>7</v>
      </c>
    </row>
    <row r="166" spans="1:15" s="91" customFormat="1" x14ac:dyDescent="0.25">
      <c r="A166" s="326" t="s">
        <v>65</v>
      </c>
      <c r="B166" s="326">
        <v>10</v>
      </c>
      <c r="C166" s="91">
        <v>21</v>
      </c>
      <c r="D166" s="91">
        <v>3</v>
      </c>
      <c r="H166" s="91">
        <v>92</v>
      </c>
      <c r="M166" s="91" t="s">
        <v>267</v>
      </c>
      <c r="N166" s="91" t="s">
        <v>268</v>
      </c>
      <c r="O166" s="91">
        <v>7</v>
      </c>
    </row>
    <row r="167" spans="1:15" s="91" customFormat="1" x14ac:dyDescent="0.25">
      <c r="A167" s="326" t="s">
        <v>65</v>
      </c>
      <c r="B167" s="326">
        <v>10</v>
      </c>
      <c r="C167" s="91">
        <v>22</v>
      </c>
      <c r="D167" s="91" t="s">
        <v>58</v>
      </c>
      <c r="H167" s="91">
        <v>0</v>
      </c>
      <c r="M167" s="91" t="s">
        <v>267</v>
      </c>
      <c r="N167" s="91" t="s">
        <v>268</v>
      </c>
      <c r="O167" s="91">
        <v>7</v>
      </c>
    </row>
    <row r="168" spans="1:15" s="91" customFormat="1" x14ac:dyDescent="0.25">
      <c r="A168" s="326" t="s">
        <v>65</v>
      </c>
      <c r="B168" s="326">
        <v>10</v>
      </c>
      <c r="C168" s="91">
        <v>23</v>
      </c>
      <c r="D168" s="91" t="s">
        <v>58</v>
      </c>
      <c r="H168" s="91">
        <v>0</v>
      </c>
      <c r="M168" s="91" t="s">
        <v>267</v>
      </c>
      <c r="N168" s="91" t="s">
        <v>268</v>
      </c>
      <c r="O168" s="91">
        <v>7</v>
      </c>
    </row>
    <row r="169" spans="1:15" s="91" customFormat="1" x14ac:dyDescent="0.25">
      <c r="A169" s="326" t="s">
        <v>65</v>
      </c>
      <c r="B169" s="326">
        <v>10</v>
      </c>
      <c r="C169" s="91">
        <v>24</v>
      </c>
      <c r="D169" s="91" t="s">
        <v>58</v>
      </c>
      <c r="H169" s="91">
        <v>0</v>
      </c>
      <c r="M169" s="91" t="s">
        <v>267</v>
      </c>
      <c r="N169" s="91" t="s">
        <v>268</v>
      </c>
      <c r="O169" s="91">
        <v>7</v>
      </c>
    </row>
    <row r="170" spans="1:15" s="91" customFormat="1" x14ac:dyDescent="0.25">
      <c r="A170" s="326" t="s">
        <v>65</v>
      </c>
      <c r="B170" s="326">
        <v>10</v>
      </c>
      <c r="C170" s="91">
        <v>25</v>
      </c>
      <c r="D170" s="91" t="s">
        <v>58</v>
      </c>
      <c r="H170" s="91">
        <v>0</v>
      </c>
      <c r="M170" s="91" t="s">
        <v>267</v>
      </c>
      <c r="N170" s="91" t="s">
        <v>268</v>
      </c>
      <c r="O170" s="91">
        <v>7</v>
      </c>
    </row>
    <row r="171" spans="1:15" s="91" customFormat="1" x14ac:dyDescent="0.25">
      <c r="A171" s="326" t="s">
        <v>65</v>
      </c>
      <c r="B171" s="326">
        <v>10</v>
      </c>
      <c r="C171" s="91">
        <v>26</v>
      </c>
      <c r="D171" s="91" t="s">
        <v>58</v>
      </c>
      <c r="H171" s="91">
        <v>0</v>
      </c>
      <c r="M171" s="91" t="s">
        <v>267</v>
      </c>
      <c r="N171" s="91" t="s">
        <v>268</v>
      </c>
      <c r="O171" s="91">
        <v>7</v>
      </c>
    </row>
    <row r="172" spans="1:15" s="91" customFormat="1" x14ac:dyDescent="0.25">
      <c r="A172" s="326" t="s">
        <v>65</v>
      </c>
      <c r="B172" s="326">
        <v>10</v>
      </c>
      <c r="C172" s="91">
        <v>27</v>
      </c>
      <c r="D172" s="91" t="s">
        <v>58</v>
      </c>
      <c r="H172" s="91">
        <v>0</v>
      </c>
      <c r="M172" s="91" t="s">
        <v>267</v>
      </c>
      <c r="N172" s="91" t="s">
        <v>268</v>
      </c>
      <c r="O172" s="91">
        <v>7</v>
      </c>
    </row>
    <row r="173" spans="1:15" s="91" customFormat="1" x14ac:dyDescent="0.25">
      <c r="A173" s="325" t="s">
        <v>456</v>
      </c>
      <c r="B173" s="326"/>
      <c r="M173" s="91" t="s">
        <v>267</v>
      </c>
      <c r="N173" s="91" t="s">
        <v>268</v>
      </c>
      <c r="O173" s="91">
        <v>7</v>
      </c>
    </row>
    <row r="174" spans="1:15" s="78" customFormat="1" ht="15" customHeight="1" x14ac:dyDescent="0.25">
      <c r="A174" s="318" t="s">
        <v>107</v>
      </c>
      <c r="B174" s="323">
        <v>12</v>
      </c>
      <c r="C174" s="78">
        <v>1</v>
      </c>
      <c r="D174" s="78">
        <v>3</v>
      </c>
      <c r="H174" s="78">
        <v>11</v>
      </c>
      <c r="M174" s="78" t="s">
        <v>267</v>
      </c>
      <c r="N174" s="78" t="s">
        <v>268</v>
      </c>
      <c r="O174" s="78">
        <v>7</v>
      </c>
    </row>
    <row r="175" spans="1:15" s="78" customFormat="1" x14ac:dyDescent="0.25">
      <c r="A175" s="318" t="s">
        <v>107</v>
      </c>
      <c r="B175" s="323">
        <v>12</v>
      </c>
      <c r="C175" s="78">
        <v>2</v>
      </c>
      <c r="D175" s="78">
        <v>3</v>
      </c>
      <c r="H175" s="78">
        <v>15</v>
      </c>
      <c r="M175" s="78" t="s">
        <v>267</v>
      </c>
      <c r="N175" s="78" t="s">
        <v>268</v>
      </c>
      <c r="O175" s="78">
        <v>7</v>
      </c>
    </row>
    <row r="176" spans="1:15" s="78" customFormat="1" x14ac:dyDescent="0.25">
      <c r="A176" s="318" t="s">
        <v>107</v>
      </c>
      <c r="B176" s="323">
        <v>12</v>
      </c>
      <c r="C176" s="78">
        <v>3</v>
      </c>
      <c r="D176" s="78">
        <v>3</v>
      </c>
      <c r="H176" s="78">
        <v>15</v>
      </c>
      <c r="M176" s="78" t="s">
        <v>267</v>
      </c>
      <c r="N176" s="78" t="s">
        <v>268</v>
      </c>
      <c r="O176" s="78">
        <v>7</v>
      </c>
    </row>
    <row r="177" spans="1:15" s="78" customFormat="1" x14ac:dyDescent="0.25">
      <c r="A177" s="318" t="s">
        <v>107</v>
      </c>
      <c r="B177" s="323">
        <v>12</v>
      </c>
      <c r="C177" s="78">
        <v>4</v>
      </c>
      <c r="D177" s="78">
        <v>3</v>
      </c>
      <c r="H177" s="78">
        <v>6</v>
      </c>
      <c r="M177" s="78" t="s">
        <v>267</v>
      </c>
      <c r="N177" s="78" t="s">
        <v>268</v>
      </c>
      <c r="O177" s="78">
        <v>7</v>
      </c>
    </row>
    <row r="178" spans="1:15" s="78" customFormat="1" x14ac:dyDescent="0.25">
      <c r="A178" s="318" t="s">
        <v>107</v>
      </c>
      <c r="B178" s="323">
        <v>12</v>
      </c>
      <c r="C178" s="78">
        <v>5</v>
      </c>
      <c r="D178" s="78">
        <v>3</v>
      </c>
      <c r="H178" s="78">
        <v>4</v>
      </c>
      <c r="M178" s="78" t="s">
        <v>267</v>
      </c>
      <c r="N178" s="78" t="s">
        <v>268</v>
      </c>
      <c r="O178" s="78">
        <v>7</v>
      </c>
    </row>
    <row r="179" spans="1:15" s="78" customFormat="1" x14ac:dyDescent="0.25">
      <c r="A179" s="318" t="s">
        <v>107</v>
      </c>
      <c r="B179" s="323">
        <v>12</v>
      </c>
      <c r="C179" s="78">
        <v>6</v>
      </c>
      <c r="D179" s="78">
        <v>3</v>
      </c>
      <c r="H179" s="78">
        <v>43</v>
      </c>
      <c r="M179" s="78" t="s">
        <v>267</v>
      </c>
      <c r="N179" s="78" t="s">
        <v>268</v>
      </c>
      <c r="O179" s="78">
        <v>7</v>
      </c>
    </row>
    <row r="180" spans="1:15" s="78" customFormat="1" x14ac:dyDescent="0.25">
      <c r="A180" s="318" t="s">
        <v>107</v>
      </c>
      <c r="B180" s="323">
        <v>12</v>
      </c>
      <c r="C180" s="78">
        <v>7</v>
      </c>
      <c r="D180" s="78">
        <v>3</v>
      </c>
      <c r="H180" s="78">
        <v>9</v>
      </c>
      <c r="M180" s="78" t="s">
        <v>267</v>
      </c>
      <c r="N180" s="78" t="s">
        <v>268</v>
      </c>
      <c r="O180" s="78">
        <v>7</v>
      </c>
    </row>
    <row r="181" spans="1:15" s="78" customFormat="1" x14ac:dyDescent="0.25">
      <c r="A181" s="318" t="s">
        <v>107</v>
      </c>
      <c r="B181" s="323">
        <v>12</v>
      </c>
      <c r="C181" s="78">
        <v>8</v>
      </c>
      <c r="D181" s="78">
        <v>3</v>
      </c>
      <c r="H181" s="78">
        <v>7</v>
      </c>
      <c r="M181" s="78" t="s">
        <v>267</v>
      </c>
      <c r="N181" s="78" t="s">
        <v>268</v>
      </c>
      <c r="O181" s="78">
        <v>7</v>
      </c>
    </row>
    <row r="182" spans="1:15" s="78" customFormat="1" x14ac:dyDescent="0.25">
      <c r="A182" s="318" t="s">
        <v>107</v>
      </c>
      <c r="B182" s="323">
        <v>12</v>
      </c>
      <c r="C182" s="78">
        <v>9</v>
      </c>
      <c r="D182" s="78">
        <v>3</v>
      </c>
      <c r="H182" s="78">
        <v>21</v>
      </c>
      <c r="M182" s="78" t="s">
        <v>267</v>
      </c>
      <c r="N182" s="78" t="s">
        <v>268</v>
      </c>
      <c r="O182" s="78">
        <v>7</v>
      </c>
    </row>
    <row r="183" spans="1:15" s="78" customFormat="1" x14ac:dyDescent="0.25">
      <c r="A183" s="318" t="s">
        <v>107</v>
      </c>
      <c r="B183" s="323">
        <v>12</v>
      </c>
      <c r="C183" s="78">
        <v>10</v>
      </c>
      <c r="D183" s="78">
        <v>4</v>
      </c>
      <c r="H183" s="78">
        <v>25</v>
      </c>
      <c r="M183" s="78" t="s">
        <v>267</v>
      </c>
      <c r="N183" s="78" t="s">
        <v>268</v>
      </c>
      <c r="O183" s="78">
        <v>7</v>
      </c>
    </row>
    <row r="184" spans="1:15" s="78" customFormat="1" x14ac:dyDescent="0.25">
      <c r="A184" s="318" t="s">
        <v>107</v>
      </c>
      <c r="B184" s="323">
        <v>12</v>
      </c>
      <c r="C184" s="78">
        <v>11</v>
      </c>
      <c r="D184" s="78">
        <v>3</v>
      </c>
      <c r="H184" s="78">
        <v>13</v>
      </c>
      <c r="M184" s="78" t="s">
        <v>267</v>
      </c>
      <c r="N184" s="78" t="s">
        <v>268</v>
      </c>
      <c r="O184" s="78">
        <v>7</v>
      </c>
    </row>
    <row r="185" spans="1:15" s="78" customFormat="1" x14ac:dyDescent="0.25">
      <c r="A185" s="318" t="s">
        <v>107</v>
      </c>
      <c r="B185" s="323">
        <v>12</v>
      </c>
      <c r="C185" s="78">
        <v>12</v>
      </c>
      <c r="D185" s="78">
        <v>3</v>
      </c>
      <c r="H185" s="78">
        <v>40</v>
      </c>
      <c r="M185" s="78" t="s">
        <v>267</v>
      </c>
      <c r="N185" s="78" t="s">
        <v>268</v>
      </c>
      <c r="O185" s="78">
        <v>7</v>
      </c>
    </row>
    <row r="186" spans="1:15" s="78" customFormat="1" x14ac:dyDescent="0.25">
      <c r="A186" s="318" t="s">
        <v>107</v>
      </c>
      <c r="B186" s="323">
        <v>12</v>
      </c>
      <c r="C186" s="78">
        <v>13</v>
      </c>
      <c r="D186" s="78">
        <v>4</v>
      </c>
      <c r="H186" s="78">
        <v>41</v>
      </c>
      <c r="M186" s="78" t="s">
        <v>267</v>
      </c>
      <c r="N186" s="78" t="s">
        <v>268</v>
      </c>
      <c r="O186" s="78">
        <v>7</v>
      </c>
    </row>
    <row r="187" spans="1:15" s="78" customFormat="1" x14ac:dyDescent="0.25">
      <c r="A187" s="318" t="s">
        <v>107</v>
      </c>
      <c r="B187" s="323">
        <v>12</v>
      </c>
      <c r="C187" s="78">
        <v>14</v>
      </c>
      <c r="D187" s="78">
        <v>3</v>
      </c>
      <c r="H187" s="78">
        <v>24</v>
      </c>
      <c r="M187" s="78" t="s">
        <v>267</v>
      </c>
      <c r="N187" s="78" t="s">
        <v>268</v>
      </c>
      <c r="O187" s="78">
        <v>7</v>
      </c>
    </row>
    <row r="188" spans="1:15" s="78" customFormat="1" x14ac:dyDescent="0.25">
      <c r="A188" s="318" t="s">
        <v>107</v>
      </c>
      <c r="B188" s="323">
        <v>12</v>
      </c>
      <c r="C188" s="78">
        <v>15</v>
      </c>
      <c r="D188" s="78">
        <v>3</v>
      </c>
      <c r="H188" s="78">
        <v>30</v>
      </c>
      <c r="M188" s="78" t="s">
        <v>267</v>
      </c>
      <c r="N188" s="78" t="s">
        <v>268</v>
      </c>
      <c r="O188" s="78">
        <v>7</v>
      </c>
    </row>
    <row r="189" spans="1:15" s="78" customFormat="1" x14ac:dyDescent="0.25">
      <c r="A189" s="318" t="s">
        <v>107</v>
      </c>
      <c r="B189" s="323">
        <v>12</v>
      </c>
      <c r="C189" s="78">
        <v>16</v>
      </c>
      <c r="D189" s="78">
        <v>3</v>
      </c>
      <c r="H189" s="78">
        <v>29</v>
      </c>
      <c r="M189" s="78" t="s">
        <v>267</v>
      </c>
      <c r="N189" s="78" t="s">
        <v>268</v>
      </c>
      <c r="O189" s="78">
        <v>7</v>
      </c>
    </row>
    <row r="190" spans="1:15" s="78" customFormat="1" x14ac:dyDescent="0.25">
      <c r="A190" s="318" t="s">
        <v>107</v>
      </c>
      <c r="B190" s="323">
        <v>12</v>
      </c>
      <c r="C190" s="78">
        <v>17</v>
      </c>
      <c r="D190" s="78">
        <v>4</v>
      </c>
      <c r="H190" s="78">
        <v>20</v>
      </c>
      <c r="M190" s="78" t="s">
        <v>267</v>
      </c>
      <c r="N190" s="78" t="s">
        <v>268</v>
      </c>
      <c r="O190" s="78">
        <v>7</v>
      </c>
    </row>
    <row r="191" spans="1:15" s="78" customFormat="1" x14ac:dyDescent="0.25">
      <c r="A191" s="318" t="s">
        <v>107</v>
      </c>
      <c r="B191" s="323">
        <v>12</v>
      </c>
      <c r="C191" s="78">
        <v>18</v>
      </c>
      <c r="D191" s="78">
        <v>3</v>
      </c>
      <c r="H191" s="78">
        <v>34</v>
      </c>
      <c r="M191" s="78" t="s">
        <v>267</v>
      </c>
      <c r="N191" s="78" t="s">
        <v>268</v>
      </c>
      <c r="O191" s="78">
        <v>7</v>
      </c>
    </row>
    <row r="192" spans="1:15" s="78" customFormat="1" x14ac:dyDescent="0.25">
      <c r="A192" s="318" t="s">
        <v>107</v>
      </c>
      <c r="B192" s="323">
        <v>12</v>
      </c>
      <c r="C192" s="78">
        <v>19</v>
      </c>
      <c r="D192" s="78">
        <v>3</v>
      </c>
      <c r="H192" s="78">
        <v>36</v>
      </c>
      <c r="M192" s="78" t="s">
        <v>267</v>
      </c>
      <c r="N192" s="78" t="s">
        <v>268</v>
      </c>
      <c r="O192" s="78">
        <v>7</v>
      </c>
    </row>
    <row r="193" spans="1:16" s="78" customFormat="1" x14ac:dyDescent="0.25">
      <c r="A193" s="318" t="s">
        <v>107</v>
      </c>
      <c r="B193" s="323">
        <v>12</v>
      </c>
      <c r="C193" s="78">
        <v>20</v>
      </c>
      <c r="D193" s="78">
        <v>3</v>
      </c>
      <c r="H193" s="78">
        <v>15</v>
      </c>
      <c r="M193" s="78" t="s">
        <v>267</v>
      </c>
      <c r="N193" s="78" t="s">
        <v>268</v>
      </c>
      <c r="O193" s="78">
        <v>7</v>
      </c>
    </row>
    <row r="194" spans="1:16" s="78" customFormat="1" x14ac:dyDescent="0.25">
      <c r="A194" s="318" t="s">
        <v>107</v>
      </c>
      <c r="B194" s="323">
        <v>12</v>
      </c>
      <c r="C194" s="78">
        <v>21</v>
      </c>
      <c r="D194" s="78">
        <v>3</v>
      </c>
      <c r="H194" s="78">
        <v>14</v>
      </c>
      <c r="M194" s="78" t="s">
        <v>267</v>
      </c>
      <c r="N194" s="78" t="s">
        <v>268</v>
      </c>
      <c r="O194" s="78">
        <v>7</v>
      </c>
    </row>
    <row r="195" spans="1:16" s="78" customFormat="1" x14ac:dyDescent="0.25">
      <c r="A195" s="318" t="s">
        <v>107</v>
      </c>
      <c r="B195" s="323">
        <v>12</v>
      </c>
      <c r="C195" s="78">
        <v>22</v>
      </c>
      <c r="D195" s="78" t="s">
        <v>58</v>
      </c>
      <c r="H195" s="78">
        <v>0</v>
      </c>
      <c r="M195" s="78" t="s">
        <v>267</v>
      </c>
      <c r="N195" s="78" t="s">
        <v>268</v>
      </c>
      <c r="O195" s="78">
        <v>7</v>
      </c>
    </row>
    <row r="196" spans="1:16" s="78" customFormat="1" x14ac:dyDescent="0.25">
      <c r="A196" s="318" t="s">
        <v>107</v>
      </c>
      <c r="B196" s="323">
        <v>12</v>
      </c>
      <c r="C196" s="78">
        <v>23</v>
      </c>
      <c r="D196" s="78" t="s">
        <v>58</v>
      </c>
      <c r="H196" s="78">
        <v>0</v>
      </c>
      <c r="M196" s="78" t="s">
        <v>267</v>
      </c>
      <c r="N196" s="78" t="s">
        <v>268</v>
      </c>
      <c r="O196" s="78">
        <v>7</v>
      </c>
    </row>
    <row r="197" spans="1:16" s="78" customFormat="1" x14ac:dyDescent="0.25">
      <c r="A197" s="318" t="s">
        <v>107</v>
      </c>
      <c r="B197" s="323">
        <v>12</v>
      </c>
      <c r="C197" s="78">
        <v>24</v>
      </c>
      <c r="D197" s="78" t="s">
        <v>58</v>
      </c>
      <c r="H197" s="78">
        <v>0</v>
      </c>
      <c r="M197" s="78" t="s">
        <v>267</v>
      </c>
      <c r="N197" s="78" t="s">
        <v>268</v>
      </c>
      <c r="O197" s="78">
        <v>7</v>
      </c>
    </row>
    <row r="198" spans="1:16" s="78" customFormat="1" x14ac:dyDescent="0.25">
      <c r="A198" s="318" t="s">
        <v>107</v>
      </c>
      <c r="B198" s="323">
        <v>12</v>
      </c>
      <c r="C198" s="78">
        <v>25</v>
      </c>
      <c r="D198" s="78" t="s">
        <v>58</v>
      </c>
      <c r="H198" s="78">
        <v>0</v>
      </c>
      <c r="M198" s="78" t="s">
        <v>267</v>
      </c>
      <c r="N198" s="78" t="s">
        <v>268</v>
      </c>
      <c r="O198" s="78">
        <v>7</v>
      </c>
    </row>
    <row r="199" spans="1:16" s="78" customFormat="1" x14ac:dyDescent="0.25">
      <c r="A199" s="318" t="s">
        <v>107</v>
      </c>
      <c r="B199" s="323">
        <v>12</v>
      </c>
      <c r="C199" s="78">
        <v>26</v>
      </c>
      <c r="D199" s="78" t="s">
        <v>58</v>
      </c>
      <c r="H199" s="78">
        <v>0</v>
      </c>
      <c r="M199" s="78" t="s">
        <v>267</v>
      </c>
      <c r="N199" s="78" t="s">
        <v>268</v>
      </c>
      <c r="O199" s="78">
        <v>7</v>
      </c>
    </row>
    <row r="200" spans="1:16" s="78" customFormat="1" x14ac:dyDescent="0.25">
      <c r="A200" s="318" t="s">
        <v>107</v>
      </c>
      <c r="B200" s="323">
        <v>12</v>
      </c>
      <c r="C200" s="78">
        <v>27</v>
      </c>
      <c r="D200" s="78" t="s">
        <v>58</v>
      </c>
      <c r="H200" s="78">
        <v>0</v>
      </c>
      <c r="M200" s="78" t="s">
        <v>267</v>
      </c>
      <c r="N200" s="78" t="s">
        <v>268</v>
      </c>
      <c r="O200" s="78">
        <v>7</v>
      </c>
    </row>
    <row r="201" spans="1:16" s="78" customFormat="1" x14ac:dyDescent="0.25">
      <c r="A201" s="324" t="s">
        <v>457</v>
      </c>
      <c r="B201" s="323"/>
      <c r="M201" s="78" t="s">
        <v>267</v>
      </c>
      <c r="N201" s="78" t="s">
        <v>268</v>
      </c>
      <c r="O201" s="78">
        <v>7</v>
      </c>
    </row>
    <row r="202" spans="1:16" s="91" customFormat="1" ht="15" customHeight="1" x14ac:dyDescent="0.25">
      <c r="A202" s="346" t="s">
        <v>108</v>
      </c>
      <c r="B202" s="326">
        <v>13</v>
      </c>
      <c r="C202" s="91">
        <v>1</v>
      </c>
      <c r="D202" s="91">
        <v>3</v>
      </c>
      <c r="H202" s="91">
        <v>4</v>
      </c>
      <c r="M202" s="91" t="s">
        <v>267</v>
      </c>
      <c r="N202" s="91" t="s">
        <v>58</v>
      </c>
      <c r="O202" s="91">
        <v>7</v>
      </c>
    </row>
    <row r="203" spans="1:16" s="91" customFormat="1" x14ac:dyDescent="0.25">
      <c r="A203" s="346" t="s">
        <v>108</v>
      </c>
      <c r="B203" s="326">
        <v>13</v>
      </c>
      <c r="C203" s="91">
        <v>2</v>
      </c>
      <c r="D203" s="91">
        <v>3</v>
      </c>
      <c r="H203" s="91">
        <v>3</v>
      </c>
      <c r="M203" s="91" t="s">
        <v>267</v>
      </c>
      <c r="N203" s="91" t="s">
        <v>58</v>
      </c>
      <c r="O203" s="91">
        <v>7</v>
      </c>
    </row>
    <row r="204" spans="1:16" s="91" customFormat="1" x14ac:dyDescent="0.25">
      <c r="A204" s="346" t="s">
        <v>108</v>
      </c>
      <c r="B204" s="326">
        <v>13</v>
      </c>
      <c r="C204" s="91">
        <v>3</v>
      </c>
      <c r="D204" s="91">
        <v>3</v>
      </c>
      <c r="H204" s="91">
        <v>2</v>
      </c>
      <c r="M204" s="91" t="s">
        <v>267</v>
      </c>
      <c r="N204" s="91" t="s">
        <v>58</v>
      </c>
      <c r="O204" s="91">
        <v>7</v>
      </c>
    </row>
    <row r="205" spans="1:16" s="91" customFormat="1" x14ac:dyDescent="0.25">
      <c r="A205" s="346" t="s">
        <v>108</v>
      </c>
      <c r="B205" s="326">
        <v>13</v>
      </c>
      <c r="C205" s="91">
        <v>4</v>
      </c>
      <c r="D205" s="91">
        <v>3</v>
      </c>
      <c r="H205" s="91">
        <v>1</v>
      </c>
      <c r="I205" s="91">
        <v>6</v>
      </c>
      <c r="J205" s="91">
        <v>4</v>
      </c>
      <c r="L205" s="91" t="s">
        <v>998</v>
      </c>
      <c r="M205" s="91" t="s">
        <v>267</v>
      </c>
      <c r="N205" s="91" t="s">
        <v>58</v>
      </c>
      <c r="O205" s="91">
        <v>7</v>
      </c>
      <c r="P205" s="91" t="s">
        <v>999</v>
      </c>
    </row>
    <row r="206" spans="1:16" s="91" customFormat="1" x14ac:dyDescent="0.25">
      <c r="A206" s="346" t="s">
        <v>108</v>
      </c>
      <c r="B206" s="326">
        <v>13</v>
      </c>
      <c r="C206" s="91">
        <v>5</v>
      </c>
      <c r="D206" s="91">
        <v>3</v>
      </c>
      <c r="H206" s="91">
        <v>1</v>
      </c>
      <c r="I206" s="91">
        <v>6</v>
      </c>
      <c r="J206" s="91">
        <v>5</v>
      </c>
      <c r="L206" s="91" t="s">
        <v>1000</v>
      </c>
      <c r="M206" s="91" t="s">
        <v>267</v>
      </c>
      <c r="N206" s="91" t="s">
        <v>58</v>
      </c>
      <c r="O206" s="91">
        <v>7</v>
      </c>
      <c r="P206" s="91" t="s">
        <v>1001</v>
      </c>
    </row>
    <row r="207" spans="1:16" s="91" customFormat="1" x14ac:dyDescent="0.25">
      <c r="A207" s="346" t="s">
        <v>108</v>
      </c>
      <c r="B207" s="326">
        <v>13</v>
      </c>
      <c r="C207" s="91">
        <v>6</v>
      </c>
      <c r="D207" s="91">
        <v>3</v>
      </c>
      <c r="H207" s="91">
        <v>9</v>
      </c>
      <c r="M207" s="91" t="s">
        <v>267</v>
      </c>
      <c r="N207" s="91" t="s">
        <v>58</v>
      </c>
      <c r="O207" s="91">
        <v>7</v>
      </c>
    </row>
    <row r="208" spans="1:16" s="91" customFormat="1" x14ac:dyDescent="0.25">
      <c r="A208" s="346" t="s">
        <v>108</v>
      </c>
      <c r="B208" s="326">
        <v>13</v>
      </c>
      <c r="C208" s="91">
        <v>7</v>
      </c>
      <c r="D208" s="91">
        <v>3</v>
      </c>
      <c r="H208" s="91">
        <v>5</v>
      </c>
      <c r="M208" s="91" t="s">
        <v>267</v>
      </c>
      <c r="N208" s="91" t="s">
        <v>58</v>
      </c>
      <c r="O208" s="91">
        <v>7</v>
      </c>
    </row>
    <row r="209" spans="1:15" s="91" customFormat="1" x14ac:dyDescent="0.25">
      <c r="A209" s="346" t="s">
        <v>108</v>
      </c>
      <c r="B209" s="326">
        <v>13</v>
      </c>
      <c r="C209" s="91">
        <v>8</v>
      </c>
      <c r="D209" s="91">
        <v>3</v>
      </c>
      <c r="H209" s="91">
        <v>0</v>
      </c>
      <c r="K209" s="91">
        <v>8</v>
      </c>
      <c r="M209" s="91" t="s">
        <v>267</v>
      </c>
      <c r="N209" s="91" t="s">
        <v>58</v>
      </c>
      <c r="O209" s="91">
        <v>7</v>
      </c>
    </row>
    <row r="210" spans="1:15" s="91" customFormat="1" x14ac:dyDescent="0.25">
      <c r="A210" s="346" t="s">
        <v>108</v>
      </c>
      <c r="B210" s="326">
        <v>13</v>
      </c>
      <c r="C210" s="91">
        <v>9</v>
      </c>
      <c r="D210" s="91">
        <v>3</v>
      </c>
      <c r="H210" s="91">
        <v>2</v>
      </c>
      <c r="K210" s="91">
        <v>8</v>
      </c>
      <c r="M210" s="91" t="s">
        <v>267</v>
      </c>
      <c r="N210" s="91" t="s">
        <v>58</v>
      </c>
      <c r="O210" s="91">
        <v>7</v>
      </c>
    </row>
    <row r="211" spans="1:15" s="91" customFormat="1" x14ac:dyDescent="0.25">
      <c r="A211" s="346" t="s">
        <v>108</v>
      </c>
      <c r="B211" s="326">
        <v>13</v>
      </c>
      <c r="C211" s="91">
        <v>10</v>
      </c>
      <c r="D211" s="91">
        <v>4</v>
      </c>
      <c r="H211" s="91">
        <v>7</v>
      </c>
      <c r="K211" s="91">
        <v>8</v>
      </c>
      <c r="M211" s="91" t="s">
        <v>267</v>
      </c>
      <c r="N211" s="91" t="s">
        <v>58</v>
      </c>
      <c r="O211" s="91">
        <v>7</v>
      </c>
    </row>
    <row r="212" spans="1:15" s="91" customFormat="1" x14ac:dyDescent="0.25">
      <c r="A212" s="346" t="s">
        <v>108</v>
      </c>
      <c r="B212" s="326">
        <v>13</v>
      </c>
      <c r="C212" s="91">
        <v>11</v>
      </c>
      <c r="D212" s="91">
        <v>3</v>
      </c>
      <c r="H212" s="91">
        <v>0</v>
      </c>
      <c r="K212" s="91" t="s">
        <v>1002</v>
      </c>
      <c r="M212" s="91" t="s">
        <v>267</v>
      </c>
      <c r="N212" s="91" t="s">
        <v>58</v>
      </c>
      <c r="O212" s="91">
        <v>7</v>
      </c>
    </row>
    <row r="213" spans="1:15" s="91" customFormat="1" x14ac:dyDescent="0.25">
      <c r="A213" s="346" t="s">
        <v>108</v>
      </c>
      <c r="B213" s="326">
        <v>13</v>
      </c>
      <c r="C213" s="91">
        <v>12</v>
      </c>
      <c r="D213" s="91">
        <v>3</v>
      </c>
      <c r="H213" s="91">
        <v>20</v>
      </c>
      <c r="K213" s="91" t="s">
        <v>1002</v>
      </c>
      <c r="M213" s="91" t="s">
        <v>267</v>
      </c>
      <c r="N213" s="91" t="s">
        <v>58</v>
      </c>
      <c r="O213" s="91">
        <v>7</v>
      </c>
    </row>
    <row r="214" spans="1:15" s="91" customFormat="1" x14ac:dyDescent="0.25">
      <c r="A214" s="346" t="s">
        <v>108</v>
      </c>
      <c r="B214" s="326">
        <v>13</v>
      </c>
      <c r="C214" s="91">
        <v>13</v>
      </c>
      <c r="D214" s="91">
        <v>4</v>
      </c>
      <c r="H214" s="91">
        <v>7</v>
      </c>
      <c r="K214" s="91" t="s">
        <v>1002</v>
      </c>
      <c r="M214" s="91" t="s">
        <v>267</v>
      </c>
      <c r="N214" s="91" t="s">
        <v>58</v>
      </c>
      <c r="O214" s="91">
        <v>7</v>
      </c>
    </row>
    <row r="215" spans="1:15" s="91" customFormat="1" x14ac:dyDescent="0.25">
      <c r="A215" s="346" t="s">
        <v>108</v>
      </c>
      <c r="B215" s="326">
        <v>13</v>
      </c>
      <c r="C215" s="91">
        <v>14</v>
      </c>
      <c r="D215" s="91">
        <v>3</v>
      </c>
      <c r="H215" s="91">
        <v>8</v>
      </c>
      <c r="K215" s="91" t="s">
        <v>1002</v>
      </c>
      <c r="M215" s="91" t="s">
        <v>267</v>
      </c>
      <c r="N215" s="91" t="s">
        <v>58</v>
      </c>
      <c r="O215" s="91">
        <v>7</v>
      </c>
    </row>
    <row r="216" spans="1:15" s="91" customFormat="1" x14ac:dyDescent="0.25">
      <c r="A216" s="346" t="s">
        <v>108</v>
      </c>
      <c r="B216" s="326">
        <v>13</v>
      </c>
      <c r="C216" s="91">
        <v>15</v>
      </c>
      <c r="D216" s="91">
        <v>3</v>
      </c>
      <c r="H216" s="91">
        <v>3</v>
      </c>
      <c r="K216" s="91" t="s">
        <v>1002</v>
      </c>
      <c r="M216" s="91" t="s">
        <v>267</v>
      </c>
      <c r="N216" s="91" t="s">
        <v>58</v>
      </c>
      <c r="O216" s="91">
        <v>7</v>
      </c>
    </row>
    <row r="217" spans="1:15" s="91" customFormat="1" x14ac:dyDescent="0.25">
      <c r="A217" s="346" t="s">
        <v>108</v>
      </c>
      <c r="B217" s="326">
        <v>13</v>
      </c>
      <c r="C217" s="91">
        <v>16</v>
      </c>
      <c r="D217" s="91">
        <v>3</v>
      </c>
      <c r="H217" s="91">
        <v>6</v>
      </c>
      <c r="K217" s="91" t="s">
        <v>1002</v>
      </c>
      <c r="M217" s="91" t="s">
        <v>267</v>
      </c>
      <c r="N217" s="91" t="s">
        <v>58</v>
      </c>
      <c r="O217" s="91">
        <v>7</v>
      </c>
    </row>
    <row r="218" spans="1:15" s="91" customFormat="1" x14ac:dyDescent="0.25">
      <c r="A218" s="346" t="s">
        <v>108</v>
      </c>
      <c r="B218" s="326">
        <v>13</v>
      </c>
      <c r="C218" s="91">
        <v>17</v>
      </c>
      <c r="D218" s="91">
        <v>4</v>
      </c>
      <c r="H218" s="91">
        <v>2</v>
      </c>
      <c r="K218" s="91" t="s">
        <v>1002</v>
      </c>
      <c r="M218" s="91" t="s">
        <v>267</v>
      </c>
      <c r="N218" s="91" t="s">
        <v>58</v>
      </c>
      <c r="O218" s="91">
        <v>7</v>
      </c>
    </row>
    <row r="219" spans="1:15" s="91" customFormat="1" x14ac:dyDescent="0.25">
      <c r="A219" s="346" t="s">
        <v>108</v>
      </c>
      <c r="B219" s="326">
        <v>13</v>
      </c>
      <c r="C219" s="91">
        <v>18</v>
      </c>
      <c r="D219" s="91">
        <v>3</v>
      </c>
      <c r="H219" s="91">
        <v>6</v>
      </c>
      <c r="K219" s="91" t="s">
        <v>1002</v>
      </c>
      <c r="M219" s="91" t="s">
        <v>267</v>
      </c>
      <c r="N219" s="91" t="s">
        <v>58</v>
      </c>
      <c r="O219" s="91">
        <v>7</v>
      </c>
    </row>
    <row r="220" spans="1:15" s="91" customFormat="1" x14ac:dyDescent="0.25">
      <c r="A220" s="346" t="s">
        <v>108</v>
      </c>
      <c r="B220" s="326">
        <v>13</v>
      </c>
      <c r="C220" s="91">
        <v>19</v>
      </c>
      <c r="D220" s="91">
        <v>3</v>
      </c>
      <c r="H220" s="91">
        <v>5</v>
      </c>
      <c r="K220" s="91" t="s">
        <v>1002</v>
      </c>
      <c r="M220" s="91" t="s">
        <v>267</v>
      </c>
      <c r="N220" s="91" t="s">
        <v>58</v>
      </c>
      <c r="O220" s="91">
        <v>7</v>
      </c>
    </row>
    <row r="221" spans="1:15" s="91" customFormat="1" x14ac:dyDescent="0.25">
      <c r="A221" s="346" t="s">
        <v>108</v>
      </c>
      <c r="B221" s="326">
        <v>13</v>
      </c>
      <c r="C221" s="91">
        <v>20</v>
      </c>
      <c r="D221" s="91">
        <v>3</v>
      </c>
      <c r="H221" s="91">
        <v>4</v>
      </c>
      <c r="K221" s="91" t="s">
        <v>1002</v>
      </c>
      <c r="M221" s="91" t="s">
        <v>267</v>
      </c>
      <c r="N221" s="91" t="s">
        <v>58</v>
      </c>
      <c r="O221" s="91">
        <v>7</v>
      </c>
    </row>
    <row r="222" spans="1:15" s="91" customFormat="1" x14ac:dyDescent="0.25">
      <c r="A222" s="346" t="s">
        <v>108</v>
      </c>
      <c r="B222" s="326">
        <v>13</v>
      </c>
      <c r="C222" s="91">
        <v>21</v>
      </c>
      <c r="D222" s="91">
        <v>3</v>
      </c>
      <c r="H222" s="91">
        <v>4</v>
      </c>
      <c r="K222" s="91" t="s">
        <v>1002</v>
      </c>
      <c r="M222" s="91" t="s">
        <v>267</v>
      </c>
      <c r="N222" s="91" t="s">
        <v>58</v>
      </c>
      <c r="O222" s="91">
        <v>7</v>
      </c>
    </row>
    <row r="223" spans="1:15" s="91" customFormat="1" x14ac:dyDescent="0.25">
      <c r="A223" s="346" t="s">
        <v>108</v>
      </c>
      <c r="B223" s="326">
        <v>13</v>
      </c>
      <c r="C223" s="91">
        <v>22</v>
      </c>
      <c r="D223" s="91" t="s">
        <v>58</v>
      </c>
      <c r="H223" s="91">
        <v>0</v>
      </c>
      <c r="K223" s="91" t="s">
        <v>1002</v>
      </c>
      <c r="M223" s="91" t="s">
        <v>267</v>
      </c>
      <c r="N223" s="91" t="s">
        <v>58</v>
      </c>
      <c r="O223" s="91">
        <v>7</v>
      </c>
    </row>
    <row r="224" spans="1:15" s="91" customFormat="1" x14ac:dyDescent="0.25">
      <c r="A224" s="346" t="s">
        <v>108</v>
      </c>
      <c r="B224" s="326">
        <v>13</v>
      </c>
      <c r="C224" s="91">
        <v>23</v>
      </c>
      <c r="D224" s="91" t="s">
        <v>58</v>
      </c>
      <c r="H224" s="91">
        <v>0</v>
      </c>
      <c r="K224" s="91" t="s">
        <v>1002</v>
      </c>
      <c r="M224" s="91" t="s">
        <v>267</v>
      </c>
      <c r="N224" s="91" t="s">
        <v>58</v>
      </c>
      <c r="O224" s="91">
        <v>7</v>
      </c>
    </row>
    <row r="225" spans="1:16" s="91" customFormat="1" x14ac:dyDescent="0.25">
      <c r="A225" s="346" t="s">
        <v>108</v>
      </c>
      <c r="B225" s="326">
        <v>13</v>
      </c>
      <c r="C225" s="91">
        <v>24</v>
      </c>
      <c r="D225" s="91" t="s">
        <v>58</v>
      </c>
      <c r="H225" s="91">
        <v>0</v>
      </c>
      <c r="K225" s="91" t="s">
        <v>1002</v>
      </c>
      <c r="M225" s="91" t="s">
        <v>267</v>
      </c>
      <c r="N225" s="91" t="s">
        <v>58</v>
      </c>
      <c r="O225" s="91">
        <v>7</v>
      </c>
    </row>
    <row r="226" spans="1:16" s="91" customFormat="1" x14ac:dyDescent="0.25">
      <c r="A226" s="346" t="s">
        <v>108</v>
      </c>
      <c r="B226" s="326">
        <v>13</v>
      </c>
      <c r="C226" s="91">
        <v>25</v>
      </c>
      <c r="D226" s="91" t="s">
        <v>58</v>
      </c>
      <c r="H226" s="91">
        <v>0</v>
      </c>
      <c r="K226" s="91" t="s">
        <v>1002</v>
      </c>
      <c r="M226" s="91" t="s">
        <v>267</v>
      </c>
      <c r="N226" s="91" t="s">
        <v>58</v>
      </c>
      <c r="O226" s="91">
        <v>7</v>
      </c>
    </row>
    <row r="227" spans="1:16" s="91" customFormat="1" x14ac:dyDescent="0.25">
      <c r="A227" s="346" t="s">
        <v>108</v>
      </c>
      <c r="B227" s="326">
        <v>13</v>
      </c>
      <c r="C227" s="91">
        <v>26</v>
      </c>
      <c r="D227" s="91" t="s">
        <v>58</v>
      </c>
      <c r="H227" s="91">
        <v>0</v>
      </c>
      <c r="K227" s="91" t="s">
        <v>1002</v>
      </c>
      <c r="M227" s="91" t="s">
        <v>267</v>
      </c>
      <c r="N227" s="91" t="s">
        <v>58</v>
      </c>
      <c r="O227" s="91">
        <v>7</v>
      </c>
    </row>
    <row r="228" spans="1:16" s="91" customFormat="1" x14ac:dyDescent="0.25">
      <c r="A228" s="346" t="s">
        <v>108</v>
      </c>
      <c r="B228" s="326">
        <v>13</v>
      </c>
      <c r="C228" s="91">
        <v>27</v>
      </c>
      <c r="D228" s="91" t="s">
        <v>58</v>
      </c>
      <c r="H228" s="91">
        <v>0</v>
      </c>
      <c r="K228" s="91" t="s">
        <v>1002</v>
      </c>
      <c r="M228" s="91" t="s">
        <v>267</v>
      </c>
      <c r="N228" s="91" t="s">
        <v>58</v>
      </c>
      <c r="O228" s="91">
        <v>7</v>
      </c>
    </row>
    <row r="229" spans="1:16" s="91" customFormat="1" x14ac:dyDescent="0.25">
      <c r="A229" s="325" t="s">
        <v>458</v>
      </c>
      <c r="B229" s="326"/>
      <c r="K229" s="91" t="s">
        <v>1002</v>
      </c>
      <c r="M229" s="91" t="s">
        <v>267</v>
      </c>
      <c r="N229" s="91" t="s">
        <v>58</v>
      </c>
      <c r="O229" s="91">
        <v>7</v>
      </c>
      <c r="P229" s="91" t="s">
        <v>1003</v>
      </c>
    </row>
    <row r="230" spans="1:16" s="78" customFormat="1" ht="15" customHeight="1" x14ac:dyDescent="0.25">
      <c r="A230" s="318" t="s">
        <v>109</v>
      </c>
      <c r="B230" s="323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267</v>
      </c>
      <c r="N230" s="78" t="s">
        <v>58</v>
      </c>
      <c r="O230" s="78">
        <v>7</v>
      </c>
    </row>
    <row r="231" spans="1:16" s="78" customFormat="1" x14ac:dyDescent="0.25">
      <c r="A231" s="318" t="s">
        <v>109</v>
      </c>
      <c r="B231" s="323">
        <v>16</v>
      </c>
      <c r="C231" s="78">
        <v>2</v>
      </c>
      <c r="D231" s="78">
        <v>3</v>
      </c>
      <c r="H231" s="78">
        <v>0</v>
      </c>
      <c r="K231" s="78" t="s">
        <v>1004</v>
      </c>
      <c r="M231" s="78" t="s">
        <v>267</v>
      </c>
      <c r="N231" s="78" t="s">
        <v>58</v>
      </c>
      <c r="O231" s="78">
        <v>7</v>
      </c>
    </row>
    <row r="232" spans="1:16" s="78" customFormat="1" x14ac:dyDescent="0.25">
      <c r="A232" s="318" t="s">
        <v>109</v>
      </c>
      <c r="B232" s="323">
        <v>16</v>
      </c>
      <c r="C232" s="78">
        <v>3</v>
      </c>
      <c r="D232" s="78">
        <v>3</v>
      </c>
      <c r="H232" s="78">
        <v>0</v>
      </c>
      <c r="K232" s="78" t="s">
        <v>1005</v>
      </c>
      <c r="M232" s="78" t="s">
        <v>267</v>
      </c>
      <c r="N232" s="78" t="s">
        <v>58</v>
      </c>
      <c r="O232" s="78">
        <v>7</v>
      </c>
    </row>
    <row r="233" spans="1:16" s="78" customFormat="1" x14ac:dyDescent="0.25">
      <c r="A233" s="318" t="s">
        <v>109</v>
      </c>
      <c r="B233" s="323">
        <v>16</v>
      </c>
      <c r="C233" s="78">
        <v>4</v>
      </c>
      <c r="D233" s="78">
        <v>3</v>
      </c>
      <c r="H233" s="78">
        <v>0</v>
      </c>
      <c r="K233" s="78" t="s">
        <v>1006</v>
      </c>
      <c r="M233" s="78" t="s">
        <v>267</v>
      </c>
      <c r="N233" s="78" t="s">
        <v>58</v>
      </c>
      <c r="O233" s="78">
        <v>7</v>
      </c>
    </row>
    <row r="234" spans="1:16" s="78" customFormat="1" x14ac:dyDescent="0.25">
      <c r="A234" s="318" t="s">
        <v>109</v>
      </c>
      <c r="B234" s="323">
        <v>16</v>
      </c>
      <c r="C234" s="78">
        <v>5</v>
      </c>
      <c r="D234" s="78">
        <v>3</v>
      </c>
      <c r="H234" s="78">
        <v>0</v>
      </c>
      <c r="K234" s="78" t="s">
        <v>1007</v>
      </c>
      <c r="M234" s="78" t="s">
        <v>267</v>
      </c>
      <c r="N234" s="78" t="s">
        <v>58</v>
      </c>
      <c r="O234" s="78">
        <v>7</v>
      </c>
    </row>
    <row r="235" spans="1:16" s="78" customFormat="1" x14ac:dyDescent="0.25">
      <c r="A235" s="318" t="s">
        <v>109</v>
      </c>
      <c r="B235" s="323">
        <v>16</v>
      </c>
      <c r="C235" s="78">
        <v>6</v>
      </c>
      <c r="D235" s="78">
        <v>3</v>
      </c>
      <c r="H235" s="78">
        <v>1</v>
      </c>
      <c r="I235" s="78">
        <v>7</v>
      </c>
      <c r="J235" s="78">
        <v>6</v>
      </c>
      <c r="K235" s="78" t="s">
        <v>1007</v>
      </c>
      <c r="L235" s="78" t="s">
        <v>1008</v>
      </c>
      <c r="M235" s="78" t="s">
        <v>267</v>
      </c>
      <c r="N235" s="78" t="s">
        <v>58</v>
      </c>
      <c r="O235" s="78">
        <v>7</v>
      </c>
      <c r="P235" s="78" t="s">
        <v>1009</v>
      </c>
    </row>
    <row r="236" spans="1:16" s="78" customFormat="1" x14ac:dyDescent="0.25">
      <c r="A236" s="318" t="s">
        <v>109</v>
      </c>
      <c r="B236" s="323">
        <v>16</v>
      </c>
      <c r="C236" s="78">
        <v>7</v>
      </c>
      <c r="D236" s="78">
        <v>3</v>
      </c>
      <c r="H236" s="78">
        <v>0</v>
      </c>
      <c r="K236" s="78" t="s">
        <v>1010</v>
      </c>
      <c r="M236" s="78" t="s">
        <v>267</v>
      </c>
      <c r="N236" s="78" t="s">
        <v>58</v>
      </c>
      <c r="O236" s="78">
        <v>7</v>
      </c>
    </row>
    <row r="237" spans="1:16" s="78" customFormat="1" x14ac:dyDescent="0.25">
      <c r="A237" s="318" t="s">
        <v>109</v>
      </c>
      <c r="B237" s="323">
        <v>16</v>
      </c>
      <c r="C237" s="78">
        <v>8</v>
      </c>
      <c r="D237" s="78">
        <v>3</v>
      </c>
      <c r="H237" s="78">
        <v>0</v>
      </c>
      <c r="K237" s="78" t="s">
        <v>1011</v>
      </c>
      <c r="M237" s="78" t="s">
        <v>267</v>
      </c>
      <c r="N237" s="78" t="s">
        <v>58</v>
      </c>
      <c r="O237" s="78">
        <v>7</v>
      </c>
    </row>
    <row r="238" spans="1:16" s="78" customFormat="1" x14ac:dyDescent="0.25">
      <c r="A238" s="318" t="s">
        <v>109</v>
      </c>
      <c r="B238" s="323">
        <v>16</v>
      </c>
      <c r="C238" s="78">
        <v>9</v>
      </c>
      <c r="D238" s="78">
        <v>3</v>
      </c>
      <c r="H238" s="78">
        <v>1</v>
      </c>
      <c r="I238" s="78">
        <v>7</v>
      </c>
      <c r="J238" s="78">
        <v>65</v>
      </c>
      <c r="K238" s="78" t="s">
        <v>1011</v>
      </c>
      <c r="L238" s="78" t="s">
        <v>1012</v>
      </c>
      <c r="M238" s="78" t="s">
        <v>267</v>
      </c>
      <c r="N238" s="78" t="s">
        <v>58</v>
      </c>
      <c r="O238" s="78">
        <v>7</v>
      </c>
      <c r="P238" s="78" t="s">
        <v>730</v>
      </c>
    </row>
    <row r="239" spans="1:16" s="78" customFormat="1" x14ac:dyDescent="0.25">
      <c r="A239" s="318" t="s">
        <v>109</v>
      </c>
      <c r="B239" s="323">
        <v>16</v>
      </c>
      <c r="C239" s="78">
        <v>10</v>
      </c>
      <c r="D239" s="78">
        <v>4</v>
      </c>
      <c r="H239" s="78">
        <v>0</v>
      </c>
      <c r="K239" s="78" t="s">
        <v>1013</v>
      </c>
      <c r="M239" s="78" t="s">
        <v>267</v>
      </c>
      <c r="N239" s="78" t="s">
        <v>58</v>
      </c>
      <c r="O239" s="78">
        <v>7</v>
      </c>
    </row>
    <row r="240" spans="1:16" s="78" customFormat="1" x14ac:dyDescent="0.25">
      <c r="A240" s="318" t="s">
        <v>109</v>
      </c>
      <c r="B240" s="323">
        <v>16</v>
      </c>
      <c r="C240" s="78">
        <v>11</v>
      </c>
      <c r="D240" s="78">
        <v>3</v>
      </c>
      <c r="H240" s="78">
        <v>0</v>
      </c>
      <c r="K240" s="78" t="s">
        <v>1014</v>
      </c>
      <c r="M240" s="78" t="s">
        <v>267</v>
      </c>
      <c r="N240" s="78" t="s">
        <v>58</v>
      </c>
      <c r="O240" s="78">
        <v>7</v>
      </c>
    </row>
    <row r="241" spans="1:16" s="78" customFormat="1" x14ac:dyDescent="0.25">
      <c r="A241" s="318" t="s">
        <v>109</v>
      </c>
      <c r="B241" s="323">
        <v>16</v>
      </c>
      <c r="C241" s="78">
        <v>12</v>
      </c>
      <c r="D241" s="78">
        <v>3</v>
      </c>
      <c r="H241" s="78">
        <v>2</v>
      </c>
      <c r="K241" s="78" t="s">
        <v>1014</v>
      </c>
      <c r="M241" s="78" t="s">
        <v>267</v>
      </c>
      <c r="N241" s="78" t="s">
        <v>58</v>
      </c>
      <c r="O241" s="78">
        <v>7</v>
      </c>
    </row>
    <row r="242" spans="1:16" s="78" customFormat="1" x14ac:dyDescent="0.25">
      <c r="A242" s="318" t="s">
        <v>109</v>
      </c>
      <c r="B242" s="323">
        <v>16</v>
      </c>
      <c r="C242" s="78">
        <v>13</v>
      </c>
      <c r="D242" s="78">
        <v>4</v>
      </c>
      <c r="H242" s="78">
        <v>5</v>
      </c>
      <c r="K242" s="78" t="s">
        <v>1014</v>
      </c>
      <c r="M242" s="78" t="s">
        <v>267</v>
      </c>
      <c r="N242" s="78" t="s">
        <v>58</v>
      </c>
      <c r="O242" s="78">
        <v>7</v>
      </c>
    </row>
    <row r="243" spans="1:16" s="78" customFormat="1" x14ac:dyDescent="0.25">
      <c r="A243" s="318" t="s">
        <v>109</v>
      </c>
      <c r="B243" s="323">
        <v>16</v>
      </c>
      <c r="C243" s="78">
        <v>14</v>
      </c>
      <c r="D243" s="78">
        <v>3</v>
      </c>
      <c r="H243" s="78">
        <v>1</v>
      </c>
      <c r="I243" s="78">
        <v>7</v>
      </c>
      <c r="J243" s="78">
        <v>53</v>
      </c>
      <c r="K243" s="78" t="s">
        <v>1014</v>
      </c>
      <c r="L243" s="78" t="s">
        <v>1015</v>
      </c>
      <c r="M243" s="78" t="s">
        <v>267</v>
      </c>
      <c r="N243" s="78" t="s">
        <v>58</v>
      </c>
      <c r="O243" s="78">
        <v>7</v>
      </c>
      <c r="P243" s="78" t="s">
        <v>1016</v>
      </c>
    </row>
    <row r="244" spans="1:16" s="78" customFormat="1" x14ac:dyDescent="0.25">
      <c r="A244" s="318" t="s">
        <v>109</v>
      </c>
      <c r="B244" s="323">
        <v>16</v>
      </c>
      <c r="C244" s="78">
        <v>15</v>
      </c>
      <c r="D244" s="78">
        <v>3</v>
      </c>
      <c r="H244" s="78">
        <v>0</v>
      </c>
      <c r="K244" s="78" t="s">
        <v>1017</v>
      </c>
      <c r="M244" s="78" t="s">
        <v>267</v>
      </c>
      <c r="N244" s="78" t="s">
        <v>58</v>
      </c>
      <c r="O244" s="78">
        <v>7</v>
      </c>
    </row>
    <row r="245" spans="1:16" s="78" customFormat="1" x14ac:dyDescent="0.25">
      <c r="A245" s="318" t="s">
        <v>109</v>
      </c>
      <c r="B245" s="323">
        <v>16</v>
      </c>
      <c r="C245" s="78">
        <v>16</v>
      </c>
      <c r="D245" s="78">
        <v>3</v>
      </c>
      <c r="H245" s="78">
        <v>1</v>
      </c>
      <c r="I245" s="78">
        <v>7</v>
      </c>
      <c r="J245" s="78">
        <v>16</v>
      </c>
      <c r="K245" s="78" t="s">
        <v>1017</v>
      </c>
      <c r="L245" s="78" t="s">
        <v>1008</v>
      </c>
      <c r="M245" s="78" t="s">
        <v>267</v>
      </c>
      <c r="N245" s="78" t="s">
        <v>58</v>
      </c>
      <c r="O245" s="78">
        <v>7</v>
      </c>
      <c r="P245" s="78" t="s">
        <v>1018</v>
      </c>
    </row>
    <row r="246" spans="1:16" s="78" customFormat="1" x14ac:dyDescent="0.25">
      <c r="A246" s="318" t="s">
        <v>109</v>
      </c>
      <c r="B246" s="323">
        <v>16</v>
      </c>
      <c r="C246" s="78">
        <v>17</v>
      </c>
      <c r="D246" s="78">
        <v>4</v>
      </c>
      <c r="H246" s="78">
        <v>1</v>
      </c>
      <c r="I246" s="78">
        <v>8</v>
      </c>
      <c r="J246" s="78">
        <v>17</v>
      </c>
      <c r="K246" s="78" t="s">
        <v>1017</v>
      </c>
      <c r="L246" s="78" t="s">
        <v>1008</v>
      </c>
      <c r="M246" s="78" t="s">
        <v>267</v>
      </c>
      <c r="N246" s="78" t="s">
        <v>58</v>
      </c>
      <c r="O246" s="78">
        <v>7</v>
      </c>
      <c r="P246" s="78" t="s">
        <v>1019</v>
      </c>
    </row>
    <row r="247" spans="1:16" s="78" customFormat="1" x14ac:dyDescent="0.25">
      <c r="A247" s="318" t="s">
        <v>109</v>
      </c>
      <c r="B247" s="323">
        <v>16</v>
      </c>
      <c r="C247" s="78">
        <v>18</v>
      </c>
      <c r="D247" s="78">
        <v>3</v>
      </c>
      <c r="H247" s="78">
        <v>2</v>
      </c>
      <c r="K247" s="78" t="s">
        <v>1017</v>
      </c>
      <c r="M247" s="78" t="s">
        <v>267</v>
      </c>
      <c r="N247" s="78" t="s">
        <v>58</v>
      </c>
      <c r="O247" s="78">
        <v>7</v>
      </c>
    </row>
    <row r="248" spans="1:16" s="78" customFormat="1" x14ac:dyDescent="0.25">
      <c r="A248" s="318" t="s">
        <v>109</v>
      </c>
      <c r="B248" s="323">
        <v>16</v>
      </c>
      <c r="C248" s="78">
        <v>19</v>
      </c>
      <c r="D248" s="78">
        <v>3</v>
      </c>
      <c r="H248" s="78">
        <v>1</v>
      </c>
      <c r="I248" s="78">
        <v>7</v>
      </c>
      <c r="J248" s="78">
        <v>19</v>
      </c>
      <c r="K248" s="78" t="s">
        <v>1017</v>
      </c>
      <c r="L248" s="78" t="s">
        <v>1008</v>
      </c>
      <c r="M248" s="78" t="s">
        <v>267</v>
      </c>
      <c r="N248" s="78" t="s">
        <v>58</v>
      </c>
      <c r="O248" s="78">
        <v>7</v>
      </c>
      <c r="P248" s="78" t="s">
        <v>1020</v>
      </c>
    </row>
    <row r="249" spans="1:16" s="78" customFormat="1" x14ac:dyDescent="0.25">
      <c r="A249" s="318" t="s">
        <v>109</v>
      </c>
      <c r="B249" s="323">
        <v>16</v>
      </c>
      <c r="C249" s="78">
        <v>20</v>
      </c>
      <c r="D249" s="78">
        <v>3</v>
      </c>
      <c r="H249" s="78">
        <v>0</v>
      </c>
      <c r="K249" s="78" t="s">
        <v>1021</v>
      </c>
      <c r="M249" s="78" t="s">
        <v>267</v>
      </c>
      <c r="N249" s="78" t="s">
        <v>58</v>
      </c>
      <c r="O249" s="78">
        <v>7</v>
      </c>
    </row>
    <row r="250" spans="1:16" s="78" customFormat="1" x14ac:dyDescent="0.25">
      <c r="A250" s="318" t="s">
        <v>109</v>
      </c>
      <c r="B250" s="323">
        <v>16</v>
      </c>
      <c r="C250" s="78">
        <v>21</v>
      </c>
      <c r="D250" s="78">
        <v>3</v>
      </c>
      <c r="H250" s="78">
        <v>1</v>
      </c>
      <c r="I250" s="78">
        <v>7</v>
      </c>
      <c r="J250" s="78">
        <v>21</v>
      </c>
      <c r="K250" s="78" t="s">
        <v>1021</v>
      </c>
      <c r="L250" s="78" t="s">
        <v>1008</v>
      </c>
      <c r="M250" s="78" t="s">
        <v>267</v>
      </c>
      <c r="N250" s="78" t="s">
        <v>58</v>
      </c>
      <c r="O250" s="78">
        <v>7</v>
      </c>
      <c r="P250" s="78" t="s">
        <v>1022</v>
      </c>
    </row>
    <row r="251" spans="1:16" s="78" customFormat="1" x14ac:dyDescent="0.25">
      <c r="A251" s="318" t="s">
        <v>109</v>
      </c>
      <c r="B251" s="323">
        <v>16</v>
      </c>
      <c r="C251" s="78">
        <v>22</v>
      </c>
      <c r="D251" s="78" t="s">
        <v>58</v>
      </c>
      <c r="H251" s="78">
        <v>0</v>
      </c>
      <c r="K251" s="78" t="s">
        <v>1021</v>
      </c>
      <c r="M251" s="78" t="s">
        <v>267</v>
      </c>
      <c r="N251" s="78" t="s">
        <v>58</v>
      </c>
      <c r="O251" s="78">
        <v>7</v>
      </c>
    </row>
    <row r="252" spans="1:16" s="78" customFormat="1" x14ac:dyDescent="0.25">
      <c r="A252" s="318" t="s">
        <v>109</v>
      </c>
      <c r="B252" s="323">
        <v>16</v>
      </c>
      <c r="C252" s="78">
        <v>23</v>
      </c>
      <c r="D252" s="78" t="s">
        <v>58</v>
      </c>
      <c r="H252" s="78">
        <v>0</v>
      </c>
      <c r="K252" s="78" t="s">
        <v>1021</v>
      </c>
      <c r="M252" s="78" t="s">
        <v>267</v>
      </c>
      <c r="N252" s="78" t="s">
        <v>58</v>
      </c>
      <c r="O252" s="78">
        <v>7</v>
      </c>
    </row>
    <row r="253" spans="1:16" s="78" customFormat="1" x14ac:dyDescent="0.25">
      <c r="A253" s="318" t="s">
        <v>109</v>
      </c>
      <c r="B253" s="323">
        <v>16</v>
      </c>
      <c r="C253" s="78">
        <v>24</v>
      </c>
      <c r="D253" s="78" t="s">
        <v>58</v>
      </c>
      <c r="H253" s="78">
        <v>0</v>
      </c>
      <c r="K253" s="78" t="s">
        <v>1021</v>
      </c>
      <c r="M253" s="78" t="s">
        <v>267</v>
      </c>
      <c r="N253" s="78" t="s">
        <v>58</v>
      </c>
      <c r="O253" s="78">
        <v>7</v>
      </c>
    </row>
    <row r="254" spans="1:16" s="78" customFormat="1" x14ac:dyDescent="0.25">
      <c r="A254" s="318" t="s">
        <v>109</v>
      </c>
      <c r="B254" s="323">
        <v>16</v>
      </c>
      <c r="C254" s="78">
        <v>25</v>
      </c>
      <c r="D254" s="78" t="s">
        <v>58</v>
      </c>
      <c r="H254" s="78">
        <v>0</v>
      </c>
      <c r="K254" s="78" t="s">
        <v>1021</v>
      </c>
      <c r="M254" s="78" t="s">
        <v>267</v>
      </c>
      <c r="N254" s="78" t="s">
        <v>58</v>
      </c>
      <c r="O254" s="78">
        <v>7</v>
      </c>
    </row>
    <row r="255" spans="1:16" s="78" customFormat="1" x14ac:dyDescent="0.25">
      <c r="A255" s="318" t="s">
        <v>109</v>
      </c>
      <c r="B255" s="323">
        <v>16</v>
      </c>
      <c r="C255" s="78">
        <v>26</v>
      </c>
      <c r="D255" s="78" t="s">
        <v>58</v>
      </c>
      <c r="H255" s="78">
        <v>0</v>
      </c>
      <c r="K255" s="78" t="s">
        <v>1021</v>
      </c>
      <c r="M255" s="78" t="s">
        <v>267</v>
      </c>
      <c r="N255" s="78" t="s">
        <v>58</v>
      </c>
      <c r="O255" s="78">
        <v>7</v>
      </c>
    </row>
    <row r="256" spans="1:16" s="78" customFormat="1" x14ac:dyDescent="0.25">
      <c r="A256" s="318" t="s">
        <v>109</v>
      </c>
      <c r="B256" s="323">
        <v>16</v>
      </c>
      <c r="C256" s="78">
        <v>27</v>
      </c>
      <c r="D256" s="78" t="s">
        <v>58</v>
      </c>
      <c r="H256" s="78">
        <v>0</v>
      </c>
      <c r="K256" s="78" t="s">
        <v>1021</v>
      </c>
      <c r="M256" s="78" t="s">
        <v>267</v>
      </c>
      <c r="N256" s="78" t="s">
        <v>58</v>
      </c>
      <c r="O256" s="78">
        <v>7</v>
      </c>
    </row>
    <row r="257" spans="1:16" s="78" customFormat="1" x14ac:dyDescent="0.25">
      <c r="A257" s="324" t="s">
        <v>459</v>
      </c>
      <c r="B257" s="323"/>
      <c r="K257" s="78" t="s">
        <v>1021</v>
      </c>
      <c r="M257" s="78" t="s">
        <v>267</v>
      </c>
      <c r="N257" s="78" t="s">
        <v>58</v>
      </c>
      <c r="O257" s="78">
        <v>7</v>
      </c>
      <c r="P257" s="78" t="s">
        <v>1023</v>
      </c>
    </row>
    <row r="258" spans="1:16" s="78" customFormat="1" ht="15" customHeight="1" x14ac:dyDescent="0.25">
      <c r="A258" s="78" t="s">
        <v>460</v>
      </c>
      <c r="B258" s="323"/>
      <c r="C258" s="78">
        <v>1</v>
      </c>
      <c r="D258" s="78">
        <v>3</v>
      </c>
      <c r="E258" s="78">
        <v>4</v>
      </c>
      <c r="F258" s="78">
        <v>2</v>
      </c>
      <c r="H258" s="78">
        <v>0</v>
      </c>
      <c r="K258" s="78" t="s">
        <v>1024</v>
      </c>
      <c r="M258" s="78" t="s">
        <v>267</v>
      </c>
      <c r="N258" s="78" t="s">
        <v>268</v>
      </c>
      <c r="O258" s="78">
        <v>7</v>
      </c>
    </row>
    <row r="259" spans="1:16" s="78" customFormat="1" x14ac:dyDescent="0.25">
      <c r="A259" s="78" t="s">
        <v>460</v>
      </c>
      <c r="B259" s="323"/>
      <c r="C259" s="78">
        <v>2</v>
      </c>
      <c r="D259" s="78">
        <v>3</v>
      </c>
      <c r="E259" s="78">
        <v>4</v>
      </c>
      <c r="F259" s="78">
        <v>2</v>
      </c>
      <c r="H259" s="78">
        <v>0</v>
      </c>
      <c r="K259" s="78" t="s">
        <v>1024</v>
      </c>
      <c r="M259" s="78" t="s">
        <v>267</v>
      </c>
      <c r="N259" s="78" t="s">
        <v>268</v>
      </c>
      <c r="O259" s="78">
        <v>7</v>
      </c>
    </row>
    <row r="260" spans="1:16" s="78" customFormat="1" x14ac:dyDescent="0.25">
      <c r="A260" s="78" t="s">
        <v>460</v>
      </c>
      <c r="B260" s="323"/>
      <c r="C260" s="78">
        <v>3</v>
      </c>
      <c r="D260" s="78">
        <v>3</v>
      </c>
      <c r="E260" s="78">
        <v>3</v>
      </c>
      <c r="F260" s="78">
        <v>3</v>
      </c>
      <c r="H260" s="78">
        <v>2</v>
      </c>
      <c r="K260" s="78" t="s">
        <v>1025</v>
      </c>
      <c r="M260" s="78" t="s">
        <v>267</v>
      </c>
      <c r="N260" s="78" t="s">
        <v>268</v>
      </c>
      <c r="O260" s="78">
        <v>7</v>
      </c>
    </row>
    <row r="261" spans="1:16" s="78" customFormat="1" x14ac:dyDescent="0.25">
      <c r="A261" s="78" t="s">
        <v>460</v>
      </c>
      <c r="B261" s="323"/>
      <c r="C261" s="78">
        <v>4</v>
      </c>
      <c r="D261" s="78">
        <v>3</v>
      </c>
      <c r="E261" s="78">
        <v>4</v>
      </c>
      <c r="F261" s="78">
        <v>4</v>
      </c>
      <c r="H261" s="78">
        <v>1</v>
      </c>
      <c r="K261" s="78" t="s">
        <v>354</v>
      </c>
      <c r="M261" s="78" t="s">
        <v>267</v>
      </c>
      <c r="N261" s="78" t="s">
        <v>268</v>
      </c>
      <c r="O261" s="78">
        <v>8</v>
      </c>
      <c r="P261" s="78" t="s">
        <v>686</v>
      </c>
    </row>
    <row r="262" spans="1:16" s="78" customFormat="1" x14ac:dyDescent="0.25">
      <c r="A262" s="78" t="s">
        <v>460</v>
      </c>
      <c r="B262" s="323"/>
      <c r="C262" s="78">
        <v>5</v>
      </c>
      <c r="D262" s="78">
        <v>3</v>
      </c>
      <c r="E262" s="78">
        <v>3</v>
      </c>
      <c r="F262" s="78">
        <v>3</v>
      </c>
      <c r="H262" s="78">
        <v>1</v>
      </c>
      <c r="K262" s="78" t="s">
        <v>583</v>
      </c>
      <c r="M262" s="78" t="s">
        <v>267</v>
      </c>
      <c r="N262" s="78" t="s">
        <v>268</v>
      </c>
      <c r="O262" s="78">
        <v>9</v>
      </c>
      <c r="P262" s="78" t="s">
        <v>687</v>
      </c>
    </row>
    <row r="263" spans="1:16" s="78" customFormat="1" x14ac:dyDescent="0.25">
      <c r="A263" s="78" t="s">
        <v>460</v>
      </c>
      <c r="B263" s="323"/>
      <c r="C263" s="78">
        <v>6</v>
      </c>
      <c r="D263" s="78">
        <v>3</v>
      </c>
      <c r="E263" s="78">
        <v>3</v>
      </c>
      <c r="F263" s="78">
        <v>3</v>
      </c>
      <c r="H263" s="78">
        <v>1</v>
      </c>
      <c r="K263" s="78" t="s">
        <v>655</v>
      </c>
      <c r="M263" s="78" t="s">
        <v>267</v>
      </c>
      <c r="N263" s="78" t="s">
        <v>268</v>
      </c>
      <c r="O263" s="78">
        <v>10</v>
      </c>
      <c r="P263" s="78" t="s">
        <v>688</v>
      </c>
    </row>
    <row r="264" spans="1:16" s="78" customFormat="1" x14ac:dyDescent="0.25">
      <c r="A264" s="78" t="s">
        <v>460</v>
      </c>
      <c r="B264" s="323"/>
      <c r="C264" s="78">
        <v>7</v>
      </c>
      <c r="D264" s="78">
        <v>3</v>
      </c>
      <c r="E264" s="78">
        <v>3</v>
      </c>
      <c r="F264" s="78">
        <v>2</v>
      </c>
      <c r="H264" s="78">
        <v>0</v>
      </c>
      <c r="K264" s="78" t="s">
        <v>1024</v>
      </c>
      <c r="M264" s="78" t="s">
        <v>267</v>
      </c>
      <c r="N264" s="78" t="s">
        <v>268</v>
      </c>
      <c r="O264" s="78">
        <v>10</v>
      </c>
    </row>
    <row r="265" spans="1:16" s="78" customFormat="1" x14ac:dyDescent="0.25">
      <c r="A265" s="78" t="s">
        <v>460</v>
      </c>
      <c r="B265" s="323"/>
      <c r="C265" s="78">
        <v>8</v>
      </c>
      <c r="D265" s="78">
        <v>3</v>
      </c>
      <c r="E265" s="78">
        <v>3</v>
      </c>
      <c r="F265" s="78">
        <v>3</v>
      </c>
      <c r="H265" s="78">
        <v>1</v>
      </c>
      <c r="K265" s="78" t="s">
        <v>206</v>
      </c>
      <c r="M265" s="78" t="s">
        <v>267</v>
      </c>
      <c r="N265" s="78" t="s">
        <v>268</v>
      </c>
      <c r="O265" s="78">
        <v>11</v>
      </c>
      <c r="P265" s="78" t="s">
        <v>689</v>
      </c>
    </row>
    <row r="266" spans="1:16" s="78" customFormat="1" x14ac:dyDescent="0.25">
      <c r="A266" s="78" t="s">
        <v>460</v>
      </c>
      <c r="B266" s="323"/>
      <c r="C266" s="78">
        <v>9</v>
      </c>
      <c r="D266" s="78">
        <v>3</v>
      </c>
      <c r="E266" s="78">
        <v>3</v>
      </c>
      <c r="F266" s="78">
        <v>2</v>
      </c>
      <c r="H266" s="78">
        <v>0</v>
      </c>
      <c r="K266" s="78" t="s">
        <v>1024</v>
      </c>
      <c r="M266" s="78" t="s">
        <v>267</v>
      </c>
      <c r="N266" s="78" t="s">
        <v>268</v>
      </c>
      <c r="O266" s="78">
        <v>11</v>
      </c>
    </row>
    <row r="267" spans="1:16" s="78" customFormat="1" x14ac:dyDescent="0.25">
      <c r="A267" s="78" t="s">
        <v>460</v>
      </c>
      <c r="B267" s="323"/>
      <c r="C267" s="78">
        <v>10</v>
      </c>
      <c r="D267" s="78">
        <v>4</v>
      </c>
      <c r="E267" s="78">
        <v>3</v>
      </c>
      <c r="F267" s="78">
        <v>2</v>
      </c>
      <c r="H267" s="78">
        <v>0</v>
      </c>
      <c r="K267" s="78" t="s">
        <v>1024</v>
      </c>
      <c r="M267" s="78" t="s">
        <v>267</v>
      </c>
      <c r="N267" s="78" t="s">
        <v>268</v>
      </c>
      <c r="O267" s="78">
        <v>11</v>
      </c>
    </row>
    <row r="268" spans="1:16" s="78" customFormat="1" x14ac:dyDescent="0.25">
      <c r="A268" s="78" t="s">
        <v>460</v>
      </c>
      <c r="B268" s="323"/>
      <c r="C268" s="78">
        <v>11</v>
      </c>
      <c r="D268" s="78">
        <v>3</v>
      </c>
      <c r="E268" s="78">
        <v>3</v>
      </c>
      <c r="F268" s="78">
        <v>1</v>
      </c>
      <c r="H268" s="78">
        <v>0</v>
      </c>
      <c r="K268" s="78" t="s">
        <v>1024</v>
      </c>
      <c r="M268" s="78" t="s">
        <v>267</v>
      </c>
      <c r="N268" s="78" t="s">
        <v>268</v>
      </c>
      <c r="O268" s="78">
        <v>11</v>
      </c>
    </row>
    <row r="269" spans="1:16" s="78" customFormat="1" x14ac:dyDescent="0.25">
      <c r="A269" s="78" t="s">
        <v>460</v>
      </c>
      <c r="B269" s="323"/>
      <c r="C269" s="78">
        <v>12</v>
      </c>
      <c r="D269" s="78">
        <v>3</v>
      </c>
      <c r="E269" s="78">
        <v>4</v>
      </c>
      <c r="F269" s="78">
        <v>1</v>
      </c>
      <c r="H269" s="78">
        <v>0</v>
      </c>
      <c r="K269" s="78" t="s">
        <v>1024</v>
      </c>
      <c r="M269" s="78" t="s">
        <v>267</v>
      </c>
      <c r="N269" s="78" t="s">
        <v>268</v>
      </c>
      <c r="O269" s="78">
        <v>11</v>
      </c>
    </row>
    <row r="270" spans="1:16" s="78" customFormat="1" x14ac:dyDescent="0.25">
      <c r="A270" s="78" t="s">
        <v>460</v>
      </c>
      <c r="B270" s="323"/>
      <c r="C270" s="78">
        <v>13</v>
      </c>
      <c r="D270" s="78">
        <v>4</v>
      </c>
      <c r="E270" s="78">
        <v>4</v>
      </c>
      <c r="F270" s="78">
        <v>2</v>
      </c>
      <c r="H270" s="78">
        <v>0</v>
      </c>
      <c r="K270" s="78" t="s">
        <v>1024</v>
      </c>
      <c r="M270" s="78" t="s">
        <v>267</v>
      </c>
      <c r="N270" s="78" t="s">
        <v>268</v>
      </c>
      <c r="O270" s="78">
        <v>11</v>
      </c>
    </row>
    <row r="271" spans="1:16" s="78" customFormat="1" x14ac:dyDescent="0.25">
      <c r="A271" s="78" t="s">
        <v>460</v>
      </c>
      <c r="B271" s="323"/>
      <c r="C271" s="78">
        <v>14</v>
      </c>
      <c r="D271" s="78">
        <v>3</v>
      </c>
      <c r="E271" s="78">
        <v>3</v>
      </c>
      <c r="F271" s="78">
        <v>2</v>
      </c>
      <c r="H271" s="78">
        <v>0</v>
      </c>
      <c r="K271" s="78" t="s">
        <v>1024</v>
      </c>
      <c r="M271" s="78" t="s">
        <v>267</v>
      </c>
      <c r="N271" s="78" t="s">
        <v>268</v>
      </c>
      <c r="O271" s="78">
        <v>11</v>
      </c>
    </row>
    <row r="272" spans="1:16" s="78" customFormat="1" x14ac:dyDescent="0.25">
      <c r="A272" s="78" t="s">
        <v>460</v>
      </c>
      <c r="B272" s="323"/>
      <c r="C272" s="78">
        <v>15</v>
      </c>
      <c r="D272" s="78">
        <v>3</v>
      </c>
      <c r="E272" s="78">
        <v>3</v>
      </c>
      <c r="F272" s="78">
        <v>1</v>
      </c>
      <c r="H272" s="78">
        <v>0</v>
      </c>
      <c r="K272" s="78" t="s">
        <v>1024</v>
      </c>
      <c r="M272" s="78" t="s">
        <v>267</v>
      </c>
      <c r="N272" s="78" t="s">
        <v>268</v>
      </c>
      <c r="O272" s="78">
        <v>11</v>
      </c>
    </row>
    <row r="273" spans="1:16" s="78" customFormat="1" x14ac:dyDescent="0.25">
      <c r="A273" s="78" t="s">
        <v>460</v>
      </c>
      <c r="B273" s="323"/>
      <c r="C273" s="78">
        <v>16</v>
      </c>
      <c r="D273" s="78">
        <v>3</v>
      </c>
      <c r="E273" s="78">
        <v>3</v>
      </c>
      <c r="F273" s="78">
        <v>1</v>
      </c>
      <c r="H273" s="78">
        <v>0</v>
      </c>
      <c r="K273" s="78" t="s">
        <v>1024</v>
      </c>
      <c r="M273" s="78" t="s">
        <v>267</v>
      </c>
      <c r="N273" s="78" t="s">
        <v>268</v>
      </c>
      <c r="O273" s="78">
        <v>11</v>
      </c>
    </row>
    <row r="274" spans="1:16" s="78" customFormat="1" x14ac:dyDescent="0.25">
      <c r="A274" s="78" t="s">
        <v>460</v>
      </c>
      <c r="B274" s="323"/>
      <c r="C274" s="78">
        <v>17</v>
      </c>
      <c r="D274" s="78">
        <v>4</v>
      </c>
      <c r="E274" s="78">
        <v>3</v>
      </c>
      <c r="F274" s="78">
        <v>3</v>
      </c>
      <c r="H274" s="78">
        <v>2</v>
      </c>
      <c r="K274" s="78" t="s">
        <v>1025</v>
      </c>
      <c r="M274" s="78" t="s">
        <v>267</v>
      </c>
      <c r="N274" s="78" t="s">
        <v>268</v>
      </c>
      <c r="O274" s="78">
        <v>11</v>
      </c>
    </row>
    <row r="275" spans="1:16" s="78" customFormat="1" x14ac:dyDescent="0.25">
      <c r="A275" s="78" t="s">
        <v>460</v>
      </c>
      <c r="B275" s="323"/>
      <c r="C275" s="78">
        <v>18</v>
      </c>
      <c r="D275" s="78">
        <v>3</v>
      </c>
      <c r="E275" s="78">
        <v>3</v>
      </c>
      <c r="F275" s="78">
        <v>2</v>
      </c>
      <c r="H275" s="78">
        <v>0</v>
      </c>
      <c r="K275" s="78" t="s">
        <v>1024</v>
      </c>
      <c r="M275" s="78" t="s">
        <v>267</v>
      </c>
      <c r="N275" s="78" t="s">
        <v>268</v>
      </c>
      <c r="O275" s="78">
        <v>11</v>
      </c>
    </row>
    <row r="276" spans="1:16" s="78" customFormat="1" x14ac:dyDescent="0.25">
      <c r="A276" s="78" t="s">
        <v>460</v>
      </c>
      <c r="B276" s="323"/>
      <c r="C276" s="78">
        <v>19</v>
      </c>
      <c r="D276" s="78">
        <v>3</v>
      </c>
      <c r="E276" s="78">
        <v>3</v>
      </c>
      <c r="F276" s="78">
        <v>2</v>
      </c>
      <c r="H276" s="78">
        <v>0</v>
      </c>
      <c r="K276" s="78" t="s">
        <v>1024</v>
      </c>
      <c r="M276" s="78" t="s">
        <v>267</v>
      </c>
      <c r="N276" s="78" t="s">
        <v>268</v>
      </c>
      <c r="O276" s="78">
        <v>11</v>
      </c>
    </row>
    <row r="277" spans="1:16" s="78" customFormat="1" x14ac:dyDescent="0.25">
      <c r="A277" s="78" t="s">
        <v>460</v>
      </c>
      <c r="B277" s="323"/>
      <c r="C277" s="78">
        <v>20</v>
      </c>
      <c r="D277" s="78">
        <v>3</v>
      </c>
      <c r="E277" s="78">
        <v>3</v>
      </c>
      <c r="F277" s="78">
        <v>2</v>
      </c>
      <c r="H277" s="78">
        <v>0</v>
      </c>
      <c r="K277" s="78" t="s">
        <v>1024</v>
      </c>
      <c r="M277" s="78" t="s">
        <v>267</v>
      </c>
      <c r="N277" s="78" t="s">
        <v>268</v>
      </c>
      <c r="O277" s="78">
        <v>11</v>
      </c>
    </row>
    <row r="278" spans="1:16" s="78" customFormat="1" x14ac:dyDescent="0.25">
      <c r="A278" s="78" t="s">
        <v>460</v>
      </c>
      <c r="B278" s="323"/>
      <c r="C278" s="78">
        <v>21</v>
      </c>
      <c r="D278" s="78">
        <v>3</v>
      </c>
      <c r="E278" s="78">
        <v>5</v>
      </c>
      <c r="F278" s="78">
        <v>4</v>
      </c>
      <c r="H278" s="78">
        <v>2</v>
      </c>
      <c r="K278" s="78" t="s">
        <v>1025</v>
      </c>
      <c r="M278" s="78" t="s">
        <v>267</v>
      </c>
      <c r="N278" s="78" t="s">
        <v>268</v>
      </c>
      <c r="O278" s="78">
        <v>11</v>
      </c>
    </row>
    <row r="279" spans="1:16" s="78" customFormat="1" x14ac:dyDescent="0.25">
      <c r="A279" s="78" t="s">
        <v>460</v>
      </c>
      <c r="B279" s="323"/>
      <c r="C279" s="78">
        <v>22</v>
      </c>
      <c r="D279" s="78" t="s">
        <v>58</v>
      </c>
      <c r="E279" s="78">
        <v>0</v>
      </c>
      <c r="F279" s="78">
        <v>0</v>
      </c>
      <c r="H279" s="78">
        <v>0</v>
      </c>
      <c r="K279" s="78" t="s">
        <v>1024</v>
      </c>
      <c r="M279" s="78" t="s">
        <v>267</v>
      </c>
      <c r="N279" s="78" t="s">
        <v>268</v>
      </c>
      <c r="O279" s="78">
        <v>11</v>
      </c>
    </row>
    <row r="280" spans="1:16" s="78" customFormat="1" x14ac:dyDescent="0.25">
      <c r="A280" s="78" t="s">
        <v>460</v>
      </c>
      <c r="B280" s="323"/>
      <c r="C280" s="78">
        <v>23</v>
      </c>
      <c r="D280" s="78" t="s">
        <v>58</v>
      </c>
      <c r="E280" s="78">
        <v>0</v>
      </c>
      <c r="F280" s="78">
        <v>0</v>
      </c>
      <c r="H280" s="78">
        <v>0</v>
      </c>
      <c r="K280" s="78" t="s">
        <v>1024</v>
      </c>
      <c r="M280" s="78" t="s">
        <v>267</v>
      </c>
      <c r="N280" s="78" t="s">
        <v>268</v>
      </c>
      <c r="O280" s="78">
        <v>11</v>
      </c>
    </row>
    <row r="281" spans="1:16" s="78" customFormat="1" x14ac:dyDescent="0.25">
      <c r="A281" s="78" t="s">
        <v>460</v>
      </c>
      <c r="B281" s="323"/>
      <c r="C281" s="78">
        <v>24</v>
      </c>
      <c r="D281" s="78" t="s">
        <v>58</v>
      </c>
      <c r="E281" s="78">
        <v>0</v>
      </c>
      <c r="F281" s="78">
        <v>0</v>
      </c>
      <c r="H281" s="78">
        <v>0</v>
      </c>
      <c r="K281" s="78" t="s">
        <v>1024</v>
      </c>
      <c r="M281" s="78" t="s">
        <v>267</v>
      </c>
      <c r="N281" s="78" t="s">
        <v>268</v>
      </c>
      <c r="O281" s="78">
        <v>11</v>
      </c>
    </row>
    <row r="282" spans="1:16" s="78" customFormat="1" x14ac:dyDescent="0.25">
      <c r="A282" s="78" t="s">
        <v>460</v>
      </c>
      <c r="B282" s="323"/>
      <c r="C282" s="78">
        <v>25</v>
      </c>
      <c r="D282" s="78" t="s">
        <v>58</v>
      </c>
      <c r="E282" s="78">
        <v>0</v>
      </c>
      <c r="F282" s="78">
        <v>0</v>
      </c>
      <c r="H282" s="78">
        <v>0</v>
      </c>
      <c r="K282" s="78" t="s">
        <v>1024</v>
      </c>
      <c r="M282" s="78" t="s">
        <v>267</v>
      </c>
      <c r="N282" s="78" t="s">
        <v>268</v>
      </c>
      <c r="O282" s="78">
        <v>11</v>
      </c>
    </row>
    <row r="283" spans="1:16" s="78" customFormat="1" x14ac:dyDescent="0.25">
      <c r="A283" s="78" t="s">
        <v>460</v>
      </c>
      <c r="B283" s="323"/>
      <c r="C283" s="78">
        <v>26</v>
      </c>
      <c r="D283" s="78" t="s">
        <v>58</v>
      </c>
      <c r="E283" s="78">
        <v>0</v>
      </c>
      <c r="F283" s="78">
        <v>0</v>
      </c>
      <c r="H283" s="78">
        <v>0</v>
      </c>
      <c r="K283" s="78" t="s">
        <v>1024</v>
      </c>
      <c r="M283" s="78" t="s">
        <v>267</v>
      </c>
      <c r="N283" s="78" t="s">
        <v>268</v>
      </c>
      <c r="O283" s="78">
        <v>11</v>
      </c>
    </row>
    <row r="284" spans="1:16" s="78" customFormat="1" x14ac:dyDescent="0.25">
      <c r="A284" s="78" t="s">
        <v>460</v>
      </c>
      <c r="B284" s="323"/>
      <c r="C284" s="78">
        <v>27</v>
      </c>
      <c r="D284" s="78" t="s">
        <v>58</v>
      </c>
      <c r="E284" s="78">
        <v>0</v>
      </c>
      <c r="F284" s="78">
        <v>0</v>
      </c>
      <c r="H284" s="78">
        <v>0</v>
      </c>
      <c r="K284" s="78" t="s">
        <v>1024</v>
      </c>
      <c r="M284" s="78" t="s">
        <v>267</v>
      </c>
      <c r="N284" s="78" t="s">
        <v>268</v>
      </c>
      <c r="O284" s="78">
        <v>11</v>
      </c>
    </row>
    <row r="285" spans="1:16" s="91" customFormat="1" x14ac:dyDescent="0.25">
      <c r="A285" s="320" t="s">
        <v>452</v>
      </c>
      <c r="B285" s="320"/>
      <c r="H285" s="91">
        <v>14</v>
      </c>
      <c r="M285" s="91" t="s">
        <v>267</v>
      </c>
      <c r="N285" s="91" t="s">
        <v>58</v>
      </c>
      <c r="O285" s="91">
        <v>11</v>
      </c>
      <c r="P285" s="91" t="s">
        <v>1026</v>
      </c>
    </row>
    <row r="286" spans="1:16" s="78" customFormat="1" x14ac:dyDescent="0.25">
      <c r="A286" s="316" t="s">
        <v>295</v>
      </c>
      <c r="B286" s="317"/>
      <c r="D286" s="78">
        <v>62</v>
      </c>
      <c r="F286" s="78">
        <v>62</v>
      </c>
      <c r="H286" s="78">
        <v>1</v>
      </c>
      <c r="K286" s="78" t="s">
        <v>0</v>
      </c>
      <c r="L286" s="78" t="s">
        <v>736</v>
      </c>
      <c r="M286" s="78" t="s">
        <v>273</v>
      </c>
      <c r="N286" s="78" t="s">
        <v>268</v>
      </c>
      <c r="O286" s="78">
        <v>11</v>
      </c>
    </row>
    <row r="287" spans="1:16" s="78" customFormat="1" x14ac:dyDescent="0.25">
      <c r="A287" s="316" t="s">
        <v>296</v>
      </c>
      <c r="B287" s="317"/>
      <c r="D287" s="78">
        <v>62</v>
      </c>
      <c r="F287" s="78">
        <v>62</v>
      </c>
      <c r="H287" s="78">
        <v>2</v>
      </c>
      <c r="K287" s="78" t="s">
        <v>1025</v>
      </c>
      <c r="L287" s="78" t="s">
        <v>737</v>
      </c>
      <c r="M287" s="78" t="s">
        <v>273</v>
      </c>
      <c r="N287" s="78" t="s">
        <v>268</v>
      </c>
      <c r="O287" s="78">
        <v>11</v>
      </c>
    </row>
    <row r="288" spans="1:16" s="78" customFormat="1" x14ac:dyDescent="0.25">
      <c r="A288" s="316" t="s">
        <v>297</v>
      </c>
      <c r="B288" s="317"/>
      <c r="D288" s="78">
        <v>49</v>
      </c>
      <c r="F288" s="78">
        <v>999</v>
      </c>
      <c r="H288" s="78">
        <v>2</v>
      </c>
      <c r="K288" s="78" t="s">
        <v>1025</v>
      </c>
      <c r="L288" s="78" t="s">
        <v>738</v>
      </c>
      <c r="M288" s="78" t="s">
        <v>273</v>
      </c>
      <c r="N288" s="78" t="s">
        <v>268</v>
      </c>
      <c r="O288" s="78">
        <v>11</v>
      </c>
    </row>
    <row r="289" spans="1:16" s="78" customFormat="1" x14ac:dyDescent="0.25">
      <c r="A289" s="316" t="s">
        <v>298</v>
      </c>
      <c r="B289" s="317"/>
      <c r="D289" s="78">
        <v>24</v>
      </c>
      <c r="F289" s="78">
        <v>999</v>
      </c>
      <c r="H289" s="78">
        <v>1</v>
      </c>
      <c r="K289" s="78" t="s">
        <v>354</v>
      </c>
      <c r="L289" s="78" t="s">
        <v>1027</v>
      </c>
      <c r="M289" s="78" t="s">
        <v>273</v>
      </c>
      <c r="N289" s="78" t="s">
        <v>268</v>
      </c>
      <c r="O289" s="78">
        <v>11</v>
      </c>
    </row>
    <row r="290" spans="1:16" s="78" customFormat="1" x14ac:dyDescent="0.25">
      <c r="A290" s="317" t="s">
        <v>324</v>
      </c>
      <c r="B290" s="317"/>
      <c r="D290" s="78">
        <v>62</v>
      </c>
      <c r="H290" s="78">
        <v>2</v>
      </c>
      <c r="L290" s="78" t="s">
        <v>678</v>
      </c>
      <c r="M290" s="78" t="s">
        <v>1</v>
      </c>
      <c r="N290" s="78" t="s">
        <v>268</v>
      </c>
      <c r="O290" s="78">
        <v>12</v>
      </c>
      <c r="P290" s="78" t="s">
        <v>677</v>
      </c>
    </row>
    <row r="291" spans="1:16" s="91" customFormat="1" x14ac:dyDescent="0.25">
      <c r="A291" s="320" t="s">
        <v>1028</v>
      </c>
      <c r="B291" s="320"/>
      <c r="F291" s="91">
        <v>42.408000000000015</v>
      </c>
      <c r="G291" s="91">
        <v>947.65800000000002</v>
      </c>
      <c r="H291" s="91">
        <v>1</v>
      </c>
      <c r="K291" s="91" t="s">
        <v>354</v>
      </c>
      <c r="L291" s="91" t="s">
        <v>1029</v>
      </c>
      <c r="M291" s="91" t="s">
        <v>1</v>
      </c>
      <c r="N291" s="91" t="s">
        <v>268</v>
      </c>
      <c r="O291" s="91">
        <v>12</v>
      </c>
    </row>
    <row r="292" spans="1:16" s="91" customFormat="1" x14ac:dyDescent="0.25">
      <c r="A292" s="320" t="s">
        <v>690</v>
      </c>
      <c r="B292" s="320"/>
      <c r="F292" s="91">
        <v>-117.53700000000003</v>
      </c>
      <c r="G292" s="91">
        <v>924.87300000000005</v>
      </c>
      <c r="H292" s="91">
        <v>1</v>
      </c>
      <c r="K292" s="91" t="s">
        <v>10</v>
      </c>
      <c r="L292" s="91" t="s">
        <v>692</v>
      </c>
      <c r="M292" s="91" t="s">
        <v>1</v>
      </c>
      <c r="N292" s="91" t="s">
        <v>268</v>
      </c>
      <c r="O292" s="91">
        <v>13</v>
      </c>
      <c r="P292" s="91" t="s">
        <v>691</v>
      </c>
    </row>
    <row r="293" spans="1:16" s="78" customFormat="1" ht="15" customHeight="1" x14ac:dyDescent="0.25">
      <c r="A293" s="78" t="s">
        <v>465</v>
      </c>
      <c r="B293" s="324" t="s">
        <v>925</v>
      </c>
      <c r="C293" s="78">
        <v>1</v>
      </c>
      <c r="D293" s="78">
        <v>3</v>
      </c>
      <c r="E293" s="78">
        <v>4</v>
      </c>
      <c r="F293" s="78">
        <v>12</v>
      </c>
      <c r="G293" s="78">
        <v>12</v>
      </c>
      <c r="H293" s="78">
        <v>0</v>
      </c>
      <c r="I293" s="78">
        <v>0</v>
      </c>
      <c r="K293" s="78" t="s">
        <v>655</v>
      </c>
      <c r="L293" s="78" t="s">
        <v>1030</v>
      </c>
      <c r="M293" s="78" t="s">
        <v>1</v>
      </c>
      <c r="N293" s="78" t="s">
        <v>268</v>
      </c>
      <c r="O293" s="78">
        <v>13</v>
      </c>
    </row>
    <row r="294" spans="1:16" s="78" customFormat="1" x14ac:dyDescent="0.25">
      <c r="A294" s="78" t="s">
        <v>465</v>
      </c>
      <c r="B294" s="324" t="s">
        <v>925</v>
      </c>
      <c r="C294" s="78">
        <v>2</v>
      </c>
      <c r="D294" s="78">
        <v>3</v>
      </c>
      <c r="E294" s="78">
        <v>4</v>
      </c>
      <c r="F294" s="78">
        <v>10</v>
      </c>
      <c r="G294" s="78">
        <v>11</v>
      </c>
      <c r="H294" s="78">
        <v>0</v>
      </c>
      <c r="I294" s="78">
        <v>0</v>
      </c>
      <c r="K294" s="78" t="s">
        <v>655</v>
      </c>
      <c r="L294" s="78" t="s">
        <v>1031</v>
      </c>
      <c r="M294" s="78" t="s">
        <v>1</v>
      </c>
      <c r="N294" s="78" t="s">
        <v>268</v>
      </c>
      <c r="O294" s="78">
        <v>13</v>
      </c>
    </row>
    <row r="295" spans="1:16" s="78" customFormat="1" x14ac:dyDescent="0.25">
      <c r="A295" s="78" t="s">
        <v>465</v>
      </c>
      <c r="B295" s="324" t="s">
        <v>925</v>
      </c>
      <c r="C295" s="78">
        <v>3</v>
      </c>
      <c r="D295" s="78">
        <v>3</v>
      </c>
      <c r="E295" s="78">
        <v>3</v>
      </c>
      <c r="F295" s="78">
        <v>7</v>
      </c>
      <c r="G295" s="78">
        <v>8</v>
      </c>
      <c r="H295" s="78">
        <v>0</v>
      </c>
      <c r="I295" s="78">
        <v>0</v>
      </c>
      <c r="K295" s="78" t="s">
        <v>655</v>
      </c>
      <c r="L295" s="78" t="s">
        <v>1032</v>
      </c>
      <c r="M295" s="78" t="s">
        <v>1</v>
      </c>
      <c r="N295" s="78" t="s">
        <v>268</v>
      </c>
      <c r="O295" s="78">
        <v>13</v>
      </c>
    </row>
    <row r="296" spans="1:16" s="78" customFormat="1" x14ac:dyDescent="0.25">
      <c r="A296" s="78" t="s">
        <v>465</v>
      </c>
      <c r="B296" s="324" t="s">
        <v>925</v>
      </c>
      <c r="C296" s="78">
        <v>4</v>
      </c>
      <c r="D296" s="78">
        <v>3</v>
      </c>
      <c r="E296" s="78">
        <v>4</v>
      </c>
      <c r="F296" s="78">
        <v>13</v>
      </c>
      <c r="G296" s="78">
        <v>11</v>
      </c>
      <c r="H296" s="78">
        <v>0</v>
      </c>
      <c r="I296" s="78">
        <v>0</v>
      </c>
      <c r="K296" s="78" t="s">
        <v>655</v>
      </c>
      <c r="L296" s="78" t="s">
        <v>1033</v>
      </c>
      <c r="M296" s="78" t="s">
        <v>1</v>
      </c>
      <c r="N296" s="78" t="s">
        <v>268</v>
      </c>
      <c r="O296" s="78">
        <v>13</v>
      </c>
    </row>
    <row r="297" spans="1:16" s="78" customFormat="1" x14ac:dyDescent="0.25">
      <c r="A297" s="78" t="s">
        <v>465</v>
      </c>
      <c r="B297" s="324" t="s">
        <v>925</v>
      </c>
      <c r="C297" s="78">
        <v>5</v>
      </c>
      <c r="D297" s="78">
        <v>3</v>
      </c>
      <c r="E297" s="78">
        <v>3</v>
      </c>
      <c r="F297" s="78">
        <v>9</v>
      </c>
      <c r="G297" s="78">
        <v>7</v>
      </c>
      <c r="H297" s="78">
        <v>0</v>
      </c>
      <c r="I297" s="78">
        <v>0</v>
      </c>
      <c r="K297" s="78" t="s">
        <v>655</v>
      </c>
      <c r="L297" s="78" t="s">
        <v>1034</v>
      </c>
      <c r="M297" s="78" t="s">
        <v>1</v>
      </c>
      <c r="N297" s="78" t="s">
        <v>268</v>
      </c>
      <c r="O297" s="78">
        <v>13</v>
      </c>
    </row>
    <row r="298" spans="1:16" s="78" customFormat="1" x14ac:dyDescent="0.25">
      <c r="A298" s="78" t="s">
        <v>465</v>
      </c>
      <c r="B298" s="324" t="s">
        <v>925</v>
      </c>
      <c r="C298" s="78">
        <v>6</v>
      </c>
      <c r="D298" s="78">
        <v>3</v>
      </c>
      <c r="E298" s="78">
        <v>3</v>
      </c>
      <c r="F298" s="78">
        <v>8</v>
      </c>
      <c r="G298" s="78">
        <v>6</v>
      </c>
      <c r="H298" s="78">
        <v>0</v>
      </c>
      <c r="I298" s="78">
        <v>0</v>
      </c>
      <c r="K298" s="78" t="s">
        <v>655</v>
      </c>
      <c r="L298" s="78" t="s">
        <v>694</v>
      </c>
      <c r="M298" s="78" t="s">
        <v>1</v>
      </c>
      <c r="N298" s="78" t="s">
        <v>268</v>
      </c>
      <c r="O298" s="78">
        <v>13</v>
      </c>
    </row>
    <row r="299" spans="1:16" s="78" customFormat="1" x14ac:dyDescent="0.25">
      <c r="A299" s="78" t="s">
        <v>465</v>
      </c>
      <c r="B299" s="324" t="s">
        <v>925</v>
      </c>
      <c r="C299" s="78">
        <v>7</v>
      </c>
      <c r="D299" s="78">
        <v>3</v>
      </c>
      <c r="E299" s="78">
        <v>3</v>
      </c>
      <c r="F299" s="78">
        <v>7</v>
      </c>
      <c r="G299" s="78">
        <v>9</v>
      </c>
      <c r="H299" s="78">
        <v>0</v>
      </c>
      <c r="I299" s="78">
        <v>0</v>
      </c>
      <c r="K299" s="78" t="s">
        <v>655</v>
      </c>
      <c r="L299" s="78" t="s">
        <v>1032</v>
      </c>
      <c r="M299" s="78" t="s">
        <v>1</v>
      </c>
      <c r="N299" s="78" t="s">
        <v>268</v>
      </c>
      <c r="O299" s="78">
        <v>13</v>
      </c>
    </row>
    <row r="300" spans="1:16" s="78" customFormat="1" x14ac:dyDescent="0.25">
      <c r="A300" s="78" t="s">
        <v>465</v>
      </c>
      <c r="B300" s="324" t="s">
        <v>925</v>
      </c>
      <c r="C300" s="78">
        <v>8</v>
      </c>
      <c r="D300" s="78">
        <v>3</v>
      </c>
      <c r="E300" s="78">
        <v>3</v>
      </c>
      <c r="F300" s="78">
        <v>8</v>
      </c>
      <c r="G300" s="78">
        <v>9</v>
      </c>
      <c r="H300" s="78">
        <v>0</v>
      </c>
      <c r="I300" s="78">
        <v>0</v>
      </c>
      <c r="K300" s="78" t="s">
        <v>655</v>
      </c>
      <c r="L300" s="78" t="s">
        <v>694</v>
      </c>
      <c r="M300" s="78" t="s">
        <v>1</v>
      </c>
      <c r="N300" s="78" t="s">
        <v>268</v>
      </c>
      <c r="O300" s="78">
        <v>13</v>
      </c>
    </row>
    <row r="301" spans="1:16" s="78" customFormat="1" x14ac:dyDescent="0.25">
      <c r="A301" s="78" t="s">
        <v>465</v>
      </c>
      <c r="B301" s="324" t="s">
        <v>925</v>
      </c>
      <c r="C301" s="78">
        <v>9</v>
      </c>
      <c r="D301" s="78">
        <v>3</v>
      </c>
      <c r="E301" s="78">
        <v>3</v>
      </c>
      <c r="F301" s="78">
        <v>9</v>
      </c>
      <c r="G301" s="78">
        <v>7</v>
      </c>
      <c r="H301" s="78">
        <v>0</v>
      </c>
      <c r="I301" s="78">
        <v>0</v>
      </c>
      <c r="K301" s="78" t="s">
        <v>655</v>
      </c>
      <c r="L301" s="78" t="s">
        <v>1034</v>
      </c>
      <c r="M301" s="78" t="s">
        <v>1</v>
      </c>
      <c r="N301" s="78" t="s">
        <v>268</v>
      </c>
      <c r="O301" s="78">
        <v>13</v>
      </c>
    </row>
    <row r="302" spans="1:16" s="78" customFormat="1" x14ac:dyDescent="0.25">
      <c r="A302" s="78" t="s">
        <v>465</v>
      </c>
      <c r="B302" s="324" t="s">
        <v>925</v>
      </c>
      <c r="C302" s="78">
        <v>10</v>
      </c>
      <c r="D302" s="78">
        <v>4</v>
      </c>
      <c r="E302" s="78">
        <v>3</v>
      </c>
      <c r="F302" s="78">
        <v>11</v>
      </c>
      <c r="G302" s="78">
        <v>10</v>
      </c>
      <c r="H302" s="78">
        <v>0</v>
      </c>
      <c r="I302" s="78">
        <v>0</v>
      </c>
      <c r="K302" s="78" t="s">
        <v>655</v>
      </c>
      <c r="L302" s="78" t="s">
        <v>1035</v>
      </c>
      <c r="M302" s="78" t="s">
        <v>1</v>
      </c>
      <c r="N302" s="78" t="s">
        <v>268</v>
      </c>
      <c r="O302" s="78">
        <v>13</v>
      </c>
    </row>
    <row r="303" spans="1:16" s="78" customFormat="1" x14ac:dyDescent="0.25">
      <c r="A303" s="78" t="s">
        <v>465</v>
      </c>
      <c r="B303" s="324" t="s">
        <v>925</v>
      </c>
      <c r="C303" s="78">
        <v>11</v>
      </c>
      <c r="D303" s="78">
        <v>3</v>
      </c>
      <c r="E303" s="78">
        <v>3</v>
      </c>
      <c r="F303" s="78">
        <v>8</v>
      </c>
      <c r="G303" s="78">
        <v>9</v>
      </c>
      <c r="H303" s="78">
        <v>0</v>
      </c>
      <c r="I303" s="78">
        <v>0</v>
      </c>
      <c r="K303" s="78" t="s">
        <v>655</v>
      </c>
      <c r="L303" s="78" t="s">
        <v>694</v>
      </c>
      <c r="M303" s="78" t="s">
        <v>1</v>
      </c>
      <c r="N303" s="78" t="s">
        <v>268</v>
      </c>
      <c r="O303" s="78">
        <v>13</v>
      </c>
    </row>
    <row r="304" spans="1:16" s="78" customFormat="1" x14ac:dyDescent="0.25">
      <c r="A304" s="78" t="s">
        <v>465</v>
      </c>
      <c r="B304" s="324" t="s">
        <v>925</v>
      </c>
      <c r="C304" s="78">
        <v>12</v>
      </c>
      <c r="D304" s="78">
        <v>3</v>
      </c>
      <c r="E304" s="78">
        <v>4</v>
      </c>
      <c r="F304" s="78">
        <v>16</v>
      </c>
      <c r="G304" s="78">
        <v>12</v>
      </c>
      <c r="H304" s="78">
        <v>0</v>
      </c>
      <c r="I304" s="78">
        <v>0</v>
      </c>
      <c r="K304" s="78" t="s">
        <v>655</v>
      </c>
      <c r="L304" s="78" t="s">
        <v>712</v>
      </c>
      <c r="M304" s="78" t="s">
        <v>1</v>
      </c>
      <c r="N304" s="78" t="s">
        <v>268</v>
      </c>
      <c r="O304" s="78">
        <v>13</v>
      </c>
    </row>
    <row r="305" spans="1:15" s="78" customFormat="1" x14ac:dyDescent="0.25">
      <c r="A305" s="78" t="s">
        <v>465</v>
      </c>
      <c r="B305" s="324" t="s">
        <v>925</v>
      </c>
      <c r="C305" s="78">
        <v>13</v>
      </c>
      <c r="D305" s="78">
        <v>4</v>
      </c>
      <c r="E305" s="78">
        <v>4</v>
      </c>
      <c r="F305" s="78">
        <v>16</v>
      </c>
      <c r="G305" s="78">
        <v>17</v>
      </c>
      <c r="H305" s="78">
        <v>0</v>
      </c>
      <c r="I305" s="78">
        <v>0</v>
      </c>
      <c r="K305" s="78" t="s">
        <v>655</v>
      </c>
      <c r="L305" s="78" t="s">
        <v>712</v>
      </c>
      <c r="M305" s="78" t="s">
        <v>1</v>
      </c>
      <c r="N305" s="78" t="s">
        <v>268</v>
      </c>
      <c r="O305" s="78">
        <v>13</v>
      </c>
    </row>
    <row r="306" spans="1:15" s="78" customFormat="1" x14ac:dyDescent="0.25">
      <c r="A306" s="78" t="s">
        <v>465</v>
      </c>
      <c r="B306" s="324" t="s">
        <v>925</v>
      </c>
      <c r="C306" s="78">
        <v>14</v>
      </c>
      <c r="D306" s="78">
        <v>3</v>
      </c>
      <c r="E306" s="78">
        <v>3</v>
      </c>
      <c r="F306" s="78">
        <v>9</v>
      </c>
      <c r="G306" s="78">
        <v>9</v>
      </c>
      <c r="H306" s="78">
        <v>0</v>
      </c>
      <c r="I306" s="78">
        <v>0</v>
      </c>
      <c r="K306" s="78" t="s">
        <v>655</v>
      </c>
      <c r="L306" s="78" t="s">
        <v>1034</v>
      </c>
      <c r="M306" s="78" t="s">
        <v>1</v>
      </c>
      <c r="N306" s="78" t="s">
        <v>268</v>
      </c>
      <c r="O306" s="78">
        <v>13</v>
      </c>
    </row>
    <row r="307" spans="1:15" s="78" customFormat="1" x14ac:dyDescent="0.25">
      <c r="A307" s="78" t="s">
        <v>465</v>
      </c>
      <c r="B307" s="324" t="s">
        <v>925</v>
      </c>
      <c r="C307" s="78">
        <v>15</v>
      </c>
      <c r="D307" s="78">
        <v>3</v>
      </c>
      <c r="E307" s="78">
        <v>3</v>
      </c>
      <c r="F307" s="78">
        <v>8</v>
      </c>
      <c r="G307" s="78">
        <v>9</v>
      </c>
      <c r="H307" s="78">
        <v>0</v>
      </c>
      <c r="I307" s="78">
        <v>0</v>
      </c>
      <c r="K307" s="78" t="s">
        <v>655</v>
      </c>
      <c r="L307" s="78" t="s">
        <v>694</v>
      </c>
      <c r="M307" s="78" t="s">
        <v>1</v>
      </c>
      <c r="N307" s="78" t="s">
        <v>268</v>
      </c>
      <c r="O307" s="78">
        <v>13</v>
      </c>
    </row>
    <row r="308" spans="1:15" s="78" customFormat="1" x14ac:dyDescent="0.25">
      <c r="A308" s="78" t="s">
        <v>465</v>
      </c>
      <c r="B308" s="324" t="s">
        <v>925</v>
      </c>
      <c r="C308" s="78">
        <v>16</v>
      </c>
      <c r="D308" s="78">
        <v>3</v>
      </c>
      <c r="E308" s="78">
        <v>3</v>
      </c>
      <c r="F308" s="78">
        <v>8</v>
      </c>
      <c r="G308" s="78">
        <v>10</v>
      </c>
      <c r="H308" s="78">
        <v>0</v>
      </c>
      <c r="I308" s="78">
        <v>0</v>
      </c>
      <c r="K308" s="78" t="s">
        <v>655</v>
      </c>
      <c r="L308" s="78" t="s">
        <v>694</v>
      </c>
      <c r="M308" s="78" t="s">
        <v>1</v>
      </c>
      <c r="N308" s="78" t="s">
        <v>268</v>
      </c>
      <c r="O308" s="78">
        <v>13</v>
      </c>
    </row>
    <row r="309" spans="1:15" s="78" customFormat="1" x14ac:dyDescent="0.25">
      <c r="A309" s="78" t="s">
        <v>465</v>
      </c>
      <c r="B309" s="324" t="s">
        <v>925</v>
      </c>
      <c r="C309" s="78">
        <v>17</v>
      </c>
      <c r="D309" s="78">
        <v>4</v>
      </c>
      <c r="E309" s="78">
        <v>3</v>
      </c>
      <c r="F309" s="78">
        <v>12</v>
      </c>
      <c r="G309" s="78">
        <v>12</v>
      </c>
      <c r="H309" s="78">
        <v>0</v>
      </c>
      <c r="I309" s="78">
        <v>0</v>
      </c>
      <c r="K309" s="78" t="s">
        <v>655</v>
      </c>
      <c r="L309" s="78" t="s">
        <v>1030</v>
      </c>
      <c r="M309" s="78" t="s">
        <v>1</v>
      </c>
      <c r="N309" s="78" t="s">
        <v>268</v>
      </c>
      <c r="O309" s="78">
        <v>13</v>
      </c>
    </row>
    <row r="310" spans="1:15" s="78" customFormat="1" x14ac:dyDescent="0.25">
      <c r="A310" s="78" t="s">
        <v>465</v>
      </c>
      <c r="B310" s="324" t="s">
        <v>925</v>
      </c>
      <c r="C310" s="78">
        <v>18</v>
      </c>
      <c r="D310" s="78">
        <v>3</v>
      </c>
      <c r="E310" s="78">
        <v>3</v>
      </c>
      <c r="F310" s="78">
        <v>8</v>
      </c>
      <c r="G310" s="78">
        <v>8</v>
      </c>
      <c r="H310" s="78">
        <v>0</v>
      </c>
      <c r="I310" s="78">
        <v>0</v>
      </c>
      <c r="K310" s="78" t="s">
        <v>655</v>
      </c>
      <c r="L310" s="78" t="s">
        <v>694</v>
      </c>
      <c r="M310" s="78" t="s">
        <v>1</v>
      </c>
      <c r="N310" s="78" t="s">
        <v>268</v>
      </c>
      <c r="O310" s="78">
        <v>13</v>
      </c>
    </row>
    <row r="311" spans="1:15" s="78" customFormat="1" x14ac:dyDescent="0.25">
      <c r="A311" s="78" t="s">
        <v>465</v>
      </c>
      <c r="B311" s="324" t="s">
        <v>925</v>
      </c>
      <c r="C311" s="78">
        <v>19</v>
      </c>
      <c r="D311" s="78">
        <v>3</v>
      </c>
      <c r="E311" s="78">
        <v>3</v>
      </c>
      <c r="F311" s="78">
        <v>9</v>
      </c>
      <c r="G311" s="78">
        <v>8</v>
      </c>
      <c r="H311" s="78">
        <v>0</v>
      </c>
      <c r="I311" s="78">
        <v>0</v>
      </c>
      <c r="K311" s="78" t="s">
        <v>655</v>
      </c>
      <c r="L311" s="78" t="s">
        <v>1034</v>
      </c>
      <c r="M311" s="78" t="s">
        <v>1</v>
      </c>
      <c r="N311" s="78" t="s">
        <v>268</v>
      </c>
      <c r="O311" s="78">
        <v>13</v>
      </c>
    </row>
    <row r="312" spans="1:15" s="78" customFormat="1" x14ac:dyDescent="0.25">
      <c r="A312" s="78" t="s">
        <v>465</v>
      </c>
      <c r="B312" s="324" t="s">
        <v>925</v>
      </c>
      <c r="C312" s="78">
        <v>20</v>
      </c>
      <c r="D312" s="78">
        <v>3</v>
      </c>
      <c r="E312" s="78">
        <v>3</v>
      </c>
      <c r="F312" s="78">
        <v>8</v>
      </c>
      <c r="G312" s="78">
        <v>10</v>
      </c>
      <c r="H312" s="78">
        <v>0</v>
      </c>
      <c r="I312" s="78">
        <v>0</v>
      </c>
      <c r="K312" s="78" t="s">
        <v>655</v>
      </c>
      <c r="L312" s="78" t="s">
        <v>694</v>
      </c>
      <c r="M312" s="78" t="s">
        <v>1</v>
      </c>
      <c r="N312" s="78" t="s">
        <v>268</v>
      </c>
      <c r="O312" s="78">
        <v>13</v>
      </c>
    </row>
    <row r="313" spans="1:15" s="78" customFormat="1" x14ac:dyDescent="0.25">
      <c r="A313" s="78" t="s">
        <v>465</v>
      </c>
      <c r="B313" s="324" t="s">
        <v>925</v>
      </c>
      <c r="C313" s="78">
        <v>21</v>
      </c>
      <c r="D313" s="78">
        <v>3</v>
      </c>
      <c r="E313" s="78">
        <v>5</v>
      </c>
      <c r="F313" s="78">
        <v>12</v>
      </c>
      <c r="G313" s="78">
        <v>14</v>
      </c>
      <c r="H313" s="78">
        <v>0</v>
      </c>
      <c r="I313" s="78">
        <v>0</v>
      </c>
      <c r="K313" s="78" t="s">
        <v>655</v>
      </c>
      <c r="L313" s="78" t="s">
        <v>1030</v>
      </c>
      <c r="M313" s="78" t="s">
        <v>1</v>
      </c>
      <c r="N313" s="78" t="s">
        <v>268</v>
      </c>
      <c r="O313" s="78">
        <v>13</v>
      </c>
    </row>
    <row r="314" spans="1:15" s="78" customFormat="1" x14ac:dyDescent="0.25">
      <c r="A314" s="78" t="s">
        <v>465</v>
      </c>
      <c r="B314" s="324" t="s">
        <v>925</v>
      </c>
      <c r="C314" s="78">
        <v>22</v>
      </c>
      <c r="D314" s="78" t="s">
        <v>58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K314" s="78" t="s">
        <v>655</v>
      </c>
      <c r="L314" s="78" t="s">
        <v>1036</v>
      </c>
      <c r="M314" s="78" t="s">
        <v>1</v>
      </c>
      <c r="N314" s="78" t="s">
        <v>268</v>
      </c>
      <c r="O314" s="78">
        <v>13</v>
      </c>
    </row>
    <row r="315" spans="1:15" s="78" customFormat="1" x14ac:dyDescent="0.25">
      <c r="A315" s="78" t="s">
        <v>465</v>
      </c>
      <c r="B315" s="324" t="s">
        <v>925</v>
      </c>
      <c r="C315" s="78">
        <v>23</v>
      </c>
      <c r="D315" s="78" t="s">
        <v>58</v>
      </c>
      <c r="E315" s="78">
        <v>0</v>
      </c>
      <c r="F315" s="78">
        <v>0</v>
      </c>
      <c r="G315" s="78">
        <v>0</v>
      </c>
      <c r="H315" s="78">
        <v>0</v>
      </c>
      <c r="I315" s="78">
        <v>0</v>
      </c>
      <c r="K315" s="78" t="s">
        <v>655</v>
      </c>
      <c r="L315" s="78" t="s">
        <v>1036</v>
      </c>
      <c r="M315" s="78" t="s">
        <v>1</v>
      </c>
      <c r="N315" s="78" t="s">
        <v>268</v>
      </c>
      <c r="O315" s="78">
        <v>13</v>
      </c>
    </row>
    <row r="316" spans="1:15" s="78" customFormat="1" x14ac:dyDescent="0.25">
      <c r="A316" s="78" t="s">
        <v>465</v>
      </c>
      <c r="B316" s="324" t="s">
        <v>925</v>
      </c>
      <c r="C316" s="78">
        <v>24</v>
      </c>
      <c r="D316" s="78" t="s">
        <v>58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K316" s="78" t="s">
        <v>655</v>
      </c>
      <c r="L316" s="78" t="s">
        <v>1036</v>
      </c>
      <c r="M316" s="78" t="s">
        <v>1</v>
      </c>
      <c r="N316" s="78" t="s">
        <v>268</v>
      </c>
      <c r="O316" s="78">
        <v>13</v>
      </c>
    </row>
    <row r="317" spans="1:15" s="78" customFormat="1" x14ac:dyDescent="0.25">
      <c r="A317" s="78" t="s">
        <v>465</v>
      </c>
      <c r="B317" s="324" t="s">
        <v>925</v>
      </c>
      <c r="C317" s="78">
        <v>25</v>
      </c>
      <c r="D317" s="78" t="s">
        <v>58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K317" s="78" t="s">
        <v>655</v>
      </c>
      <c r="L317" s="78" t="s">
        <v>1036</v>
      </c>
      <c r="M317" s="78" t="s">
        <v>1</v>
      </c>
      <c r="N317" s="78" t="s">
        <v>268</v>
      </c>
      <c r="O317" s="78">
        <v>13</v>
      </c>
    </row>
    <row r="318" spans="1:15" s="78" customFormat="1" x14ac:dyDescent="0.25">
      <c r="A318" s="78" t="s">
        <v>465</v>
      </c>
      <c r="B318" s="324" t="s">
        <v>925</v>
      </c>
      <c r="C318" s="78">
        <v>26</v>
      </c>
      <c r="D318" s="78" t="s">
        <v>58</v>
      </c>
      <c r="E318" s="78">
        <v>0</v>
      </c>
      <c r="F318" s="78">
        <v>0</v>
      </c>
      <c r="G318" s="78">
        <v>0</v>
      </c>
      <c r="H318" s="78">
        <v>0</v>
      </c>
      <c r="I318" s="78">
        <v>0</v>
      </c>
      <c r="K318" s="78" t="s">
        <v>655</v>
      </c>
      <c r="L318" s="78" t="s">
        <v>1036</v>
      </c>
      <c r="M318" s="78" t="s">
        <v>1</v>
      </c>
      <c r="N318" s="78" t="s">
        <v>268</v>
      </c>
      <c r="O318" s="78">
        <v>13</v>
      </c>
    </row>
    <row r="319" spans="1:15" s="78" customFormat="1" x14ac:dyDescent="0.25">
      <c r="A319" s="78" t="s">
        <v>465</v>
      </c>
      <c r="B319" s="324" t="s">
        <v>925</v>
      </c>
      <c r="C319" s="78">
        <v>27</v>
      </c>
      <c r="D319" s="78" t="s">
        <v>58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K319" s="78" t="s">
        <v>655</v>
      </c>
      <c r="L319" s="78" t="s">
        <v>1036</v>
      </c>
      <c r="M319" s="78" t="s">
        <v>1</v>
      </c>
      <c r="N319" s="78" t="s">
        <v>268</v>
      </c>
      <c r="O319" s="78">
        <v>13</v>
      </c>
    </row>
    <row r="320" spans="1:15" s="78" customFormat="1" ht="15" customHeight="1" x14ac:dyDescent="0.25">
      <c r="A320" s="78" t="s">
        <v>465</v>
      </c>
      <c r="B320" s="324" t="s">
        <v>926</v>
      </c>
      <c r="C320" s="78">
        <v>1</v>
      </c>
      <c r="D320" s="78">
        <v>3</v>
      </c>
      <c r="E320" s="78">
        <v>4</v>
      </c>
      <c r="F320" s="78">
        <v>12</v>
      </c>
      <c r="G320" s="78">
        <v>11</v>
      </c>
      <c r="H320" s="78">
        <v>0</v>
      </c>
      <c r="I320" s="78">
        <v>2</v>
      </c>
      <c r="K320" s="78" t="s">
        <v>354</v>
      </c>
      <c r="L320" s="78" t="s">
        <v>1030</v>
      </c>
      <c r="M320" s="78" t="s">
        <v>1</v>
      </c>
      <c r="N320" s="78" t="s">
        <v>268</v>
      </c>
      <c r="O320" s="78">
        <v>13</v>
      </c>
    </row>
    <row r="321" spans="1:15" s="78" customFormat="1" x14ac:dyDescent="0.25">
      <c r="A321" s="78" t="s">
        <v>465</v>
      </c>
      <c r="B321" s="324" t="s">
        <v>926</v>
      </c>
      <c r="C321" s="78">
        <v>2</v>
      </c>
      <c r="D321" s="78">
        <v>3</v>
      </c>
      <c r="E321" s="78">
        <v>4</v>
      </c>
      <c r="F321" s="78">
        <v>10</v>
      </c>
      <c r="G321" s="78">
        <v>12</v>
      </c>
      <c r="H321" s="78">
        <v>0</v>
      </c>
      <c r="I321" s="78">
        <v>2</v>
      </c>
      <c r="K321" s="78" t="s">
        <v>354</v>
      </c>
      <c r="L321" s="78" t="s">
        <v>1031</v>
      </c>
      <c r="M321" s="78" t="s">
        <v>1</v>
      </c>
      <c r="N321" s="78" t="s">
        <v>268</v>
      </c>
      <c r="O321" s="78">
        <v>13</v>
      </c>
    </row>
    <row r="322" spans="1:15" s="78" customFormat="1" x14ac:dyDescent="0.25">
      <c r="A322" s="78" t="s">
        <v>465</v>
      </c>
      <c r="B322" s="324" t="s">
        <v>926</v>
      </c>
      <c r="C322" s="78">
        <v>3</v>
      </c>
      <c r="D322" s="78">
        <v>3</v>
      </c>
      <c r="E322" s="78">
        <v>3</v>
      </c>
      <c r="F322" s="78">
        <v>7</v>
      </c>
      <c r="G322" s="78">
        <v>6</v>
      </c>
      <c r="H322" s="78">
        <v>0</v>
      </c>
      <c r="I322" s="78">
        <v>2</v>
      </c>
      <c r="K322" s="78" t="s">
        <v>354</v>
      </c>
      <c r="L322" s="78" t="s">
        <v>1032</v>
      </c>
      <c r="M322" s="78" t="s">
        <v>1</v>
      </c>
      <c r="N322" s="78" t="s">
        <v>268</v>
      </c>
      <c r="O322" s="78">
        <v>13</v>
      </c>
    </row>
    <row r="323" spans="1:15" s="78" customFormat="1" x14ac:dyDescent="0.25">
      <c r="A323" s="78" t="s">
        <v>465</v>
      </c>
      <c r="B323" s="324" t="s">
        <v>926</v>
      </c>
      <c r="C323" s="78">
        <v>4</v>
      </c>
      <c r="D323" s="78">
        <v>3</v>
      </c>
      <c r="E323" s="78">
        <v>4</v>
      </c>
      <c r="F323" s="78">
        <v>13</v>
      </c>
      <c r="G323" s="78">
        <v>8</v>
      </c>
      <c r="H323" s="78">
        <v>0</v>
      </c>
      <c r="I323" s="78">
        <v>2</v>
      </c>
      <c r="K323" s="78" t="s">
        <v>354</v>
      </c>
      <c r="L323" s="78" t="s">
        <v>1033</v>
      </c>
      <c r="M323" s="78" t="s">
        <v>1</v>
      </c>
      <c r="N323" s="78" t="s">
        <v>268</v>
      </c>
      <c r="O323" s="78">
        <v>13</v>
      </c>
    </row>
    <row r="324" spans="1:15" s="78" customFormat="1" x14ac:dyDescent="0.25">
      <c r="A324" s="78" t="s">
        <v>465</v>
      </c>
      <c r="B324" s="324" t="s">
        <v>926</v>
      </c>
      <c r="C324" s="78">
        <v>5</v>
      </c>
      <c r="D324" s="78">
        <v>3</v>
      </c>
      <c r="E324" s="78">
        <v>3</v>
      </c>
      <c r="F324" s="78">
        <v>9</v>
      </c>
      <c r="G324" s="78">
        <v>8</v>
      </c>
      <c r="H324" s="78">
        <v>0</v>
      </c>
      <c r="I324" s="78">
        <v>2</v>
      </c>
      <c r="K324" s="78" t="s">
        <v>354</v>
      </c>
      <c r="L324" s="78" t="s">
        <v>1034</v>
      </c>
      <c r="M324" s="78" t="s">
        <v>1</v>
      </c>
      <c r="N324" s="78" t="s">
        <v>268</v>
      </c>
      <c r="O324" s="78">
        <v>13</v>
      </c>
    </row>
    <row r="325" spans="1:15" s="78" customFormat="1" x14ac:dyDescent="0.25">
      <c r="A325" s="78" t="s">
        <v>465</v>
      </c>
      <c r="B325" s="324" t="s">
        <v>926</v>
      </c>
      <c r="C325" s="78">
        <v>6</v>
      </c>
      <c r="D325" s="78">
        <v>3</v>
      </c>
      <c r="E325" s="78">
        <v>3</v>
      </c>
      <c r="F325" s="78">
        <v>8</v>
      </c>
      <c r="G325" s="78">
        <v>9</v>
      </c>
      <c r="H325" s="78">
        <v>0</v>
      </c>
      <c r="I325" s="78">
        <v>2</v>
      </c>
      <c r="K325" s="78" t="s">
        <v>354</v>
      </c>
      <c r="L325" s="78" t="s">
        <v>694</v>
      </c>
      <c r="M325" s="78" t="s">
        <v>1</v>
      </c>
      <c r="N325" s="78" t="s">
        <v>268</v>
      </c>
      <c r="O325" s="78">
        <v>13</v>
      </c>
    </row>
    <row r="326" spans="1:15" s="78" customFormat="1" x14ac:dyDescent="0.25">
      <c r="A326" s="78" t="s">
        <v>465</v>
      </c>
      <c r="B326" s="324" t="s">
        <v>926</v>
      </c>
      <c r="C326" s="78">
        <v>7</v>
      </c>
      <c r="D326" s="78">
        <v>3</v>
      </c>
      <c r="E326" s="78">
        <v>3</v>
      </c>
      <c r="F326" s="78">
        <v>7</v>
      </c>
      <c r="G326" s="78">
        <v>7</v>
      </c>
      <c r="H326" s="78">
        <v>0</v>
      </c>
      <c r="I326" s="78">
        <v>2</v>
      </c>
      <c r="K326" s="78" t="s">
        <v>354</v>
      </c>
      <c r="L326" s="78" t="s">
        <v>1032</v>
      </c>
      <c r="M326" s="78" t="s">
        <v>1</v>
      </c>
      <c r="N326" s="78" t="s">
        <v>268</v>
      </c>
      <c r="O326" s="78">
        <v>13</v>
      </c>
    </row>
    <row r="327" spans="1:15" s="78" customFormat="1" x14ac:dyDescent="0.25">
      <c r="A327" s="78" t="s">
        <v>465</v>
      </c>
      <c r="B327" s="324" t="s">
        <v>926</v>
      </c>
      <c r="C327" s="78">
        <v>8</v>
      </c>
      <c r="D327" s="78">
        <v>3</v>
      </c>
      <c r="E327" s="78">
        <v>3</v>
      </c>
      <c r="F327" s="78">
        <v>8</v>
      </c>
      <c r="G327" s="78">
        <v>8</v>
      </c>
      <c r="H327" s="78">
        <v>0</v>
      </c>
      <c r="I327" s="78">
        <v>2</v>
      </c>
      <c r="K327" s="78" t="s">
        <v>354</v>
      </c>
      <c r="L327" s="78" t="s">
        <v>694</v>
      </c>
      <c r="M327" s="78" t="s">
        <v>1</v>
      </c>
      <c r="N327" s="78" t="s">
        <v>268</v>
      </c>
      <c r="O327" s="78">
        <v>13</v>
      </c>
    </row>
    <row r="328" spans="1:15" s="78" customFormat="1" x14ac:dyDescent="0.25">
      <c r="A328" s="78" t="s">
        <v>465</v>
      </c>
      <c r="B328" s="324" t="s">
        <v>926</v>
      </c>
      <c r="C328" s="78">
        <v>9</v>
      </c>
      <c r="D328" s="78">
        <v>3</v>
      </c>
      <c r="E328" s="78">
        <v>3</v>
      </c>
      <c r="F328" s="78">
        <v>9</v>
      </c>
      <c r="G328" s="78">
        <v>8</v>
      </c>
      <c r="H328" s="78">
        <v>0</v>
      </c>
      <c r="I328" s="78">
        <v>2</v>
      </c>
      <c r="K328" s="78" t="s">
        <v>354</v>
      </c>
      <c r="L328" s="78" t="s">
        <v>1034</v>
      </c>
      <c r="M328" s="78" t="s">
        <v>1</v>
      </c>
      <c r="N328" s="78" t="s">
        <v>268</v>
      </c>
      <c r="O328" s="78">
        <v>13</v>
      </c>
    </row>
    <row r="329" spans="1:15" s="78" customFormat="1" x14ac:dyDescent="0.25">
      <c r="A329" s="78" t="s">
        <v>465</v>
      </c>
      <c r="B329" s="324" t="s">
        <v>926</v>
      </c>
      <c r="C329" s="78">
        <v>10</v>
      </c>
      <c r="D329" s="78">
        <v>4</v>
      </c>
      <c r="E329" s="78">
        <v>3</v>
      </c>
      <c r="F329" s="78">
        <v>11</v>
      </c>
      <c r="G329" s="78">
        <v>11</v>
      </c>
      <c r="H329" s="78">
        <v>0</v>
      </c>
      <c r="I329" s="78">
        <v>2</v>
      </c>
      <c r="K329" s="78" t="s">
        <v>354</v>
      </c>
      <c r="L329" s="78" t="s">
        <v>1035</v>
      </c>
      <c r="M329" s="78" t="s">
        <v>1</v>
      </c>
      <c r="N329" s="78" t="s">
        <v>268</v>
      </c>
      <c r="O329" s="78">
        <v>13</v>
      </c>
    </row>
    <row r="330" spans="1:15" s="78" customFormat="1" x14ac:dyDescent="0.25">
      <c r="A330" s="78" t="s">
        <v>465</v>
      </c>
      <c r="B330" s="324" t="s">
        <v>926</v>
      </c>
      <c r="C330" s="78">
        <v>11</v>
      </c>
      <c r="D330" s="78">
        <v>3</v>
      </c>
      <c r="E330" s="78">
        <v>3</v>
      </c>
      <c r="F330" s="78">
        <v>8</v>
      </c>
      <c r="G330" s="78">
        <v>9</v>
      </c>
      <c r="H330" s="78">
        <v>0</v>
      </c>
      <c r="I330" s="78">
        <v>2</v>
      </c>
      <c r="K330" s="78" t="s">
        <v>354</v>
      </c>
      <c r="L330" s="78" t="s">
        <v>694</v>
      </c>
      <c r="M330" s="78" t="s">
        <v>1</v>
      </c>
      <c r="N330" s="78" t="s">
        <v>268</v>
      </c>
      <c r="O330" s="78">
        <v>13</v>
      </c>
    </row>
    <row r="331" spans="1:15" s="78" customFormat="1" x14ac:dyDescent="0.25">
      <c r="A331" s="78" t="s">
        <v>465</v>
      </c>
      <c r="B331" s="324" t="s">
        <v>926</v>
      </c>
      <c r="C331" s="78">
        <v>12</v>
      </c>
      <c r="D331" s="78">
        <v>3</v>
      </c>
      <c r="E331" s="78">
        <v>4</v>
      </c>
      <c r="F331" s="78">
        <v>16</v>
      </c>
      <c r="G331" s="78">
        <v>13</v>
      </c>
      <c r="H331" s="78">
        <v>0</v>
      </c>
      <c r="I331" s="78">
        <v>2</v>
      </c>
      <c r="K331" s="78" t="s">
        <v>354</v>
      </c>
      <c r="L331" s="78" t="s">
        <v>712</v>
      </c>
      <c r="M331" s="78" t="s">
        <v>1</v>
      </c>
      <c r="N331" s="78" t="s">
        <v>268</v>
      </c>
      <c r="O331" s="78">
        <v>13</v>
      </c>
    </row>
    <row r="332" spans="1:15" s="78" customFormat="1" x14ac:dyDescent="0.25">
      <c r="A332" s="78" t="s">
        <v>465</v>
      </c>
      <c r="B332" s="324" t="s">
        <v>926</v>
      </c>
      <c r="C332" s="78">
        <v>13</v>
      </c>
      <c r="D332" s="78">
        <v>4</v>
      </c>
      <c r="E332" s="78">
        <v>4</v>
      </c>
      <c r="F332" s="78">
        <v>16</v>
      </c>
      <c r="G332" s="78">
        <v>17</v>
      </c>
      <c r="H332" s="78">
        <v>0</v>
      </c>
      <c r="I332" s="78">
        <v>2</v>
      </c>
      <c r="K332" s="78" t="s">
        <v>354</v>
      </c>
      <c r="L332" s="78" t="s">
        <v>712</v>
      </c>
      <c r="M332" s="78" t="s">
        <v>1</v>
      </c>
      <c r="N332" s="78" t="s">
        <v>268</v>
      </c>
      <c r="O332" s="78">
        <v>13</v>
      </c>
    </row>
    <row r="333" spans="1:15" s="78" customFormat="1" x14ac:dyDescent="0.25">
      <c r="A333" s="78" t="s">
        <v>465</v>
      </c>
      <c r="B333" s="324" t="s">
        <v>926</v>
      </c>
      <c r="C333" s="78">
        <v>14</v>
      </c>
      <c r="D333" s="78">
        <v>3</v>
      </c>
      <c r="E333" s="78">
        <v>3</v>
      </c>
      <c r="F333" s="78">
        <v>9</v>
      </c>
      <c r="G333" s="78">
        <v>10</v>
      </c>
      <c r="H333" s="78">
        <v>0</v>
      </c>
      <c r="I333" s="78">
        <v>2</v>
      </c>
      <c r="K333" s="78" t="s">
        <v>354</v>
      </c>
      <c r="L333" s="78" t="s">
        <v>1034</v>
      </c>
      <c r="M333" s="78" t="s">
        <v>1</v>
      </c>
      <c r="N333" s="78" t="s">
        <v>268</v>
      </c>
      <c r="O333" s="78">
        <v>13</v>
      </c>
    </row>
    <row r="334" spans="1:15" s="78" customFormat="1" x14ac:dyDescent="0.25">
      <c r="A334" s="78" t="s">
        <v>465</v>
      </c>
      <c r="B334" s="324" t="s">
        <v>926</v>
      </c>
      <c r="C334" s="78">
        <v>15</v>
      </c>
      <c r="D334" s="78">
        <v>3</v>
      </c>
      <c r="E334" s="78">
        <v>3</v>
      </c>
      <c r="F334" s="78">
        <v>8</v>
      </c>
      <c r="G334" s="78">
        <v>10</v>
      </c>
      <c r="H334" s="78">
        <v>0</v>
      </c>
      <c r="I334" s="78">
        <v>2</v>
      </c>
      <c r="K334" s="78" t="s">
        <v>354</v>
      </c>
      <c r="L334" s="78" t="s">
        <v>694</v>
      </c>
      <c r="M334" s="78" t="s">
        <v>1</v>
      </c>
      <c r="N334" s="78" t="s">
        <v>268</v>
      </c>
      <c r="O334" s="78">
        <v>13</v>
      </c>
    </row>
    <row r="335" spans="1:15" s="78" customFormat="1" x14ac:dyDescent="0.25">
      <c r="A335" s="78" t="s">
        <v>465</v>
      </c>
      <c r="B335" s="324" t="s">
        <v>926</v>
      </c>
      <c r="C335" s="78">
        <v>16</v>
      </c>
      <c r="D335" s="78">
        <v>3</v>
      </c>
      <c r="E335" s="78">
        <v>3</v>
      </c>
      <c r="F335" s="78">
        <v>8</v>
      </c>
      <c r="G335" s="78">
        <v>9</v>
      </c>
      <c r="H335" s="78">
        <v>0</v>
      </c>
      <c r="I335" s="78">
        <v>2</v>
      </c>
      <c r="K335" s="78" t="s">
        <v>354</v>
      </c>
      <c r="L335" s="78" t="s">
        <v>694</v>
      </c>
      <c r="M335" s="78" t="s">
        <v>1</v>
      </c>
      <c r="N335" s="78" t="s">
        <v>268</v>
      </c>
      <c r="O335" s="78">
        <v>13</v>
      </c>
    </row>
    <row r="336" spans="1:15" s="78" customFormat="1" x14ac:dyDescent="0.25">
      <c r="A336" s="78" t="s">
        <v>465</v>
      </c>
      <c r="B336" s="324" t="s">
        <v>926</v>
      </c>
      <c r="C336" s="78">
        <v>17</v>
      </c>
      <c r="D336" s="78">
        <v>4</v>
      </c>
      <c r="E336" s="78">
        <v>3</v>
      </c>
      <c r="F336" s="78">
        <v>12</v>
      </c>
      <c r="G336" s="78">
        <v>12</v>
      </c>
      <c r="H336" s="78">
        <v>0</v>
      </c>
      <c r="I336" s="78">
        <v>2</v>
      </c>
      <c r="K336" s="78" t="s">
        <v>354</v>
      </c>
      <c r="L336" s="78" t="s">
        <v>1030</v>
      </c>
      <c r="M336" s="78" t="s">
        <v>1</v>
      </c>
      <c r="N336" s="78" t="s">
        <v>268</v>
      </c>
      <c r="O336" s="78">
        <v>13</v>
      </c>
    </row>
    <row r="337" spans="1:15" s="78" customFormat="1" x14ac:dyDescent="0.25">
      <c r="A337" s="78" t="s">
        <v>465</v>
      </c>
      <c r="B337" s="324" t="s">
        <v>926</v>
      </c>
      <c r="C337" s="78">
        <v>18</v>
      </c>
      <c r="D337" s="78">
        <v>3</v>
      </c>
      <c r="E337" s="78">
        <v>3</v>
      </c>
      <c r="F337" s="78">
        <v>8</v>
      </c>
      <c r="G337" s="78">
        <v>10</v>
      </c>
      <c r="H337" s="78">
        <v>0</v>
      </c>
      <c r="I337" s="78">
        <v>2</v>
      </c>
      <c r="K337" s="78" t="s">
        <v>354</v>
      </c>
      <c r="L337" s="78" t="s">
        <v>694</v>
      </c>
      <c r="M337" s="78" t="s">
        <v>1</v>
      </c>
      <c r="N337" s="78" t="s">
        <v>268</v>
      </c>
      <c r="O337" s="78">
        <v>13</v>
      </c>
    </row>
    <row r="338" spans="1:15" s="78" customFormat="1" x14ac:dyDescent="0.25">
      <c r="A338" s="78" t="s">
        <v>465</v>
      </c>
      <c r="B338" s="324" t="s">
        <v>926</v>
      </c>
      <c r="C338" s="78">
        <v>19</v>
      </c>
      <c r="D338" s="78">
        <v>3</v>
      </c>
      <c r="E338" s="78">
        <v>3</v>
      </c>
      <c r="F338" s="78">
        <v>9</v>
      </c>
      <c r="G338" s="78">
        <v>11</v>
      </c>
      <c r="H338" s="78">
        <v>0</v>
      </c>
      <c r="I338" s="78">
        <v>2</v>
      </c>
      <c r="K338" s="78" t="s">
        <v>354</v>
      </c>
      <c r="L338" s="78" t="s">
        <v>1034</v>
      </c>
      <c r="M338" s="78" t="s">
        <v>1</v>
      </c>
      <c r="N338" s="78" t="s">
        <v>268</v>
      </c>
      <c r="O338" s="78">
        <v>13</v>
      </c>
    </row>
    <row r="339" spans="1:15" s="78" customFormat="1" x14ac:dyDescent="0.25">
      <c r="A339" s="78" t="s">
        <v>465</v>
      </c>
      <c r="B339" s="324" t="s">
        <v>926</v>
      </c>
      <c r="C339" s="78">
        <v>20</v>
      </c>
      <c r="D339" s="78">
        <v>3</v>
      </c>
      <c r="E339" s="78">
        <v>3</v>
      </c>
      <c r="F339" s="78">
        <v>8</v>
      </c>
      <c r="G339" s="78">
        <v>10</v>
      </c>
      <c r="H339" s="78">
        <v>0</v>
      </c>
      <c r="I339" s="78">
        <v>2</v>
      </c>
      <c r="K339" s="78" t="s">
        <v>354</v>
      </c>
      <c r="L339" s="78" t="s">
        <v>694</v>
      </c>
      <c r="M339" s="78" t="s">
        <v>1</v>
      </c>
      <c r="N339" s="78" t="s">
        <v>268</v>
      </c>
      <c r="O339" s="78">
        <v>13</v>
      </c>
    </row>
    <row r="340" spans="1:15" s="78" customFormat="1" x14ac:dyDescent="0.25">
      <c r="A340" s="78" t="s">
        <v>465</v>
      </c>
      <c r="B340" s="324" t="s">
        <v>926</v>
      </c>
      <c r="C340" s="78">
        <v>21</v>
      </c>
      <c r="D340" s="78">
        <v>3</v>
      </c>
      <c r="E340" s="78">
        <v>5</v>
      </c>
      <c r="F340" s="78">
        <v>12</v>
      </c>
      <c r="G340" s="78">
        <v>11</v>
      </c>
      <c r="H340" s="78">
        <v>0</v>
      </c>
      <c r="I340" s="78">
        <v>2</v>
      </c>
      <c r="K340" s="78" t="s">
        <v>354</v>
      </c>
      <c r="L340" s="78" t="s">
        <v>1030</v>
      </c>
      <c r="M340" s="78" t="s">
        <v>1</v>
      </c>
      <c r="N340" s="78" t="s">
        <v>268</v>
      </c>
      <c r="O340" s="78">
        <v>13</v>
      </c>
    </row>
    <row r="341" spans="1:15" s="78" customFormat="1" x14ac:dyDescent="0.25">
      <c r="A341" s="78" t="s">
        <v>465</v>
      </c>
      <c r="B341" s="324" t="s">
        <v>926</v>
      </c>
      <c r="C341" s="78">
        <v>22</v>
      </c>
      <c r="D341" s="78" t="s">
        <v>58</v>
      </c>
      <c r="E341" s="78">
        <v>0</v>
      </c>
      <c r="F341" s="78">
        <v>0</v>
      </c>
      <c r="G341" s="78">
        <v>0</v>
      </c>
      <c r="H341" s="78">
        <v>0</v>
      </c>
      <c r="I341" s="78">
        <v>2</v>
      </c>
      <c r="K341" s="78" t="s">
        <v>354</v>
      </c>
      <c r="L341" s="78" t="s">
        <v>1036</v>
      </c>
      <c r="M341" s="78" t="s">
        <v>1</v>
      </c>
      <c r="N341" s="78" t="s">
        <v>268</v>
      </c>
      <c r="O341" s="78">
        <v>13</v>
      </c>
    </row>
    <row r="342" spans="1:15" s="78" customFormat="1" x14ac:dyDescent="0.25">
      <c r="A342" s="78" t="s">
        <v>465</v>
      </c>
      <c r="B342" s="324" t="s">
        <v>926</v>
      </c>
      <c r="C342" s="78">
        <v>23</v>
      </c>
      <c r="D342" s="78" t="s">
        <v>58</v>
      </c>
      <c r="E342" s="78">
        <v>0</v>
      </c>
      <c r="F342" s="78">
        <v>0</v>
      </c>
      <c r="G342" s="78">
        <v>0</v>
      </c>
      <c r="H342" s="78">
        <v>0</v>
      </c>
      <c r="I342" s="78">
        <v>2</v>
      </c>
      <c r="K342" s="78" t="s">
        <v>354</v>
      </c>
      <c r="L342" s="78" t="s">
        <v>1036</v>
      </c>
      <c r="M342" s="78" t="s">
        <v>1</v>
      </c>
      <c r="N342" s="78" t="s">
        <v>268</v>
      </c>
      <c r="O342" s="78">
        <v>13</v>
      </c>
    </row>
    <row r="343" spans="1:15" s="78" customFormat="1" x14ac:dyDescent="0.25">
      <c r="A343" s="78" t="s">
        <v>465</v>
      </c>
      <c r="B343" s="324" t="s">
        <v>926</v>
      </c>
      <c r="C343" s="78">
        <v>24</v>
      </c>
      <c r="D343" s="78" t="s">
        <v>58</v>
      </c>
      <c r="E343" s="78">
        <v>0</v>
      </c>
      <c r="F343" s="78">
        <v>0</v>
      </c>
      <c r="G343" s="78">
        <v>0</v>
      </c>
      <c r="H343" s="78">
        <v>0</v>
      </c>
      <c r="I343" s="78">
        <v>2</v>
      </c>
      <c r="K343" s="78" t="s">
        <v>354</v>
      </c>
      <c r="L343" s="78" t="s">
        <v>1036</v>
      </c>
      <c r="M343" s="78" t="s">
        <v>1</v>
      </c>
      <c r="N343" s="78" t="s">
        <v>268</v>
      </c>
      <c r="O343" s="78">
        <v>13</v>
      </c>
    </row>
    <row r="344" spans="1:15" s="78" customFormat="1" x14ac:dyDescent="0.25">
      <c r="A344" s="78" t="s">
        <v>465</v>
      </c>
      <c r="B344" s="324" t="s">
        <v>926</v>
      </c>
      <c r="C344" s="78">
        <v>25</v>
      </c>
      <c r="D344" s="78" t="s">
        <v>58</v>
      </c>
      <c r="E344" s="78">
        <v>0</v>
      </c>
      <c r="F344" s="78">
        <v>0</v>
      </c>
      <c r="G344" s="78">
        <v>0</v>
      </c>
      <c r="H344" s="78">
        <v>0</v>
      </c>
      <c r="I344" s="78">
        <v>2</v>
      </c>
      <c r="K344" s="78" t="s">
        <v>354</v>
      </c>
      <c r="L344" s="78" t="s">
        <v>1036</v>
      </c>
      <c r="M344" s="78" t="s">
        <v>1</v>
      </c>
      <c r="N344" s="78" t="s">
        <v>268</v>
      </c>
      <c r="O344" s="78">
        <v>13</v>
      </c>
    </row>
    <row r="345" spans="1:15" s="78" customFormat="1" x14ac:dyDescent="0.25">
      <c r="A345" s="78" t="s">
        <v>465</v>
      </c>
      <c r="B345" s="324" t="s">
        <v>926</v>
      </c>
      <c r="C345" s="78">
        <v>26</v>
      </c>
      <c r="D345" s="78" t="s">
        <v>58</v>
      </c>
      <c r="E345" s="78">
        <v>0</v>
      </c>
      <c r="F345" s="78">
        <v>0</v>
      </c>
      <c r="G345" s="78">
        <v>0</v>
      </c>
      <c r="H345" s="78">
        <v>0</v>
      </c>
      <c r="I345" s="78">
        <v>2</v>
      </c>
      <c r="K345" s="78" t="s">
        <v>354</v>
      </c>
      <c r="L345" s="78" t="s">
        <v>1036</v>
      </c>
      <c r="M345" s="78" t="s">
        <v>1</v>
      </c>
      <c r="N345" s="78" t="s">
        <v>268</v>
      </c>
      <c r="O345" s="78">
        <v>13</v>
      </c>
    </row>
    <row r="346" spans="1:15" s="78" customFormat="1" x14ac:dyDescent="0.25">
      <c r="A346" s="78" t="s">
        <v>465</v>
      </c>
      <c r="B346" s="324" t="s">
        <v>926</v>
      </c>
      <c r="C346" s="78">
        <v>27</v>
      </c>
      <c r="D346" s="78" t="s">
        <v>58</v>
      </c>
      <c r="E346" s="78">
        <v>0</v>
      </c>
      <c r="F346" s="78">
        <v>0</v>
      </c>
      <c r="G346" s="78">
        <v>0</v>
      </c>
      <c r="H346" s="78">
        <v>0</v>
      </c>
      <c r="I346" s="78">
        <v>2</v>
      </c>
      <c r="K346" s="78" t="s">
        <v>354</v>
      </c>
      <c r="L346" s="78" t="s">
        <v>1036</v>
      </c>
      <c r="M346" s="78" t="s">
        <v>1</v>
      </c>
      <c r="N346" s="78" t="s">
        <v>268</v>
      </c>
      <c r="O346" s="78">
        <v>13</v>
      </c>
    </row>
    <row r="347" spans="1:15" s="78" customFormat="1" ht="15" customHeight="1" x14ac:dyDescent="0.25">
      <c r="A347" s="78" t="s">
        <v>465</v>
      </c>
      <c r="B347" s="324" t="s">
        <v>927</v>
      </c>
      <c r="C347" s="78">
        <v>1</v>
      </c>
      <c r="D347" s="78">
        <v>3</v>
      </c>
      <c r="E347" s="78">
        <v>4</v>
      </c>
      <c r="F347" s="78">
        <v>12</v>
      </c>
      <c r="G347" s="78">
        <v>12</v>
      </c>
      <c r="H347" s="78">
        <v>0</v>
      </c>
      <c r="I347" s="78">
        <v>4</v>
      </c>
      <c r="K347" s="78" t="s">
        <v>206</v>
      </c>
      <c r="L347" s="78" t="s">
        <v>1030</v>
      </c>
      <c r="M347" s="78" t="s">
        <v>1</v>
      </c>
      <c r="N347" s="78" t="s">
        <v>268</v>
      </c>
      <c r="O347" s="78">
        <v>13</v>
      </c>
    </row>
    <row r="348" spans="1:15" s="78" customFormat="1" x14ac:dyDescent="0.25">
      <c r="A348" s="78" t="s">
        <v>465</v>
      </c>
      <c r="B348" s="324" t="s">
        <v>927</v>
      </c>
      <c r="C348" s="78">
        <v>2</v>
      </c>
      <c r="D348" s="78">
        <v>3</v>
      </c>
      <c r="E348" s="78">
        <v>4</v>
      </c>
      <c r="F348" s="78">
        <v>10</v>
      </c>
      <c r="G348" s="78">
        <v>11</v>
      </c>
      <c r="H348" s="78">
        <v>0</v>
      </c>
      <c r="I348" s="78">
        <v>4</v>
      </c>
      <c r="K348" s="78" t="s">
        <v>206</v>
      </c>
      <c r="L348" s="78" t="s">
        <v>1031</v>
      </c>
      <c r="M348" s="78" t="s">
        <v>1</v>
      </c>
      <c r="N348" s="78" t="s">
        <v>268</v>
      </c>
      <c r="O348" s="78">
        <v>13</v>
      </c>
    </row>
    <row r="349" spans="1:15" s="78" customFormat="1" x14ac:dyDescent="0.25">
      <c r="A349" s="78" t="s">
        <v>465</v>
      </c>
      <c r="B349" s="324" t="s">
        <v>927</v>
      </c>
      <c r="C349" s="78">
        <v>3</v>
      </c>
      <c r="D349" s="78">
        <v>3</v>
      </c>
      <c r="E349" s="78">
        <v>3</v>
      </c>
      <c r="F349" s="78">
        <v>7</v>
      </c>
      <c r="G349" s="78">
        <v>8</v>
      </c>
      <c r="H349" s="78">
        <v>0</v>
      </c>
      <c r="I349" s="78">
        <v>4</v>
      </c>
      <c r="K349" s="78" t="s">
        <v>206</v>
      </c>
      <c r="L349" s="78" t="s">
        <v>1032</v>
      </c>
      <c r="M349" s="78" t="s">
        <v>1</v>
      </c>
      <c r="N349" s="78" t="s">
        <v>268</v>
      </c>
      <c r="O349" s="78">
        <v>13</v>
      </c>
    </row>
    <row r="350" spans="1:15" s="78" customFormat="1" x14ac:dyDescent="0.25">
      <c r="A350" s="78" t="s">
        <v>465</v>
      </c>
      <c r="B350" s="324" t="s">
        <v>927</v>
      </c>
      <c r="C350" s="78">
        <v>4</v>
      </c>
      <c r="D350" s="78">
        <v>3</v>
      </c>
      <c r="E350" s="78">
        <v>4</v>
      </c>
      <c r="F350" s="78">
        <v>13</v>
      </c>
      <c r="G350" s="78">
        <v>13</v>
      </c>
      <c r="H350" s="78">
        <v>0</v>
      </c>
      <c r="I350" s="78">
        <v>4</v>
      </c>
      <c r="K350" s="78" t="s">
        <v>206</v>
      </c>
      <c r="L350" s="78" t="s">
        <v>1033</v>
      </c>
      <c r="M350" s="78" t="s">
        <v>1</v>
      </c>
      <c r="N350" s="78" t="s">
        <v>268</v>
      </c>
      <c r="O350" s="78">
        <v>13</v>
      </c>
    </row>
    <row r="351" spans="1:15" s="78" customFormat="1" x14ac:dyDescent="0.25">
      <c r="A351" s="78" t="s">
        <v>465</v>
      </c>
      <c r="B351" s="324" t="s">
        <v>927</v>
      </c>
      <c r="C351" s="78">
        <v>5</v>
      </c>
      <c r="D351" s="78">
        <v>3</v>
      </c>
      <c r="E351" s="78">
        <v>3</v>
      </c>
      <c r="F351" s="78">
        <v>9</v>
      </c>
      <c r="G351" s="78">
        <v>8</v>
      </c>
      <c r="H351" s="78">
        <v>0</v>
      </c>
      <c r="I351" s="78">
        <v>4</v>
      </c>
      <c r="K351" s="78" t="s">
        <v>206</v>
      </c>
      <c r="L351" s="78" t="s">
        <v>1034</v>
      </c>
      <c r="M351" s="78" t="s">
        <v>1</v>
      </c>
      <c r="N351" s="78" t="s">
        <v>268</v>
      </c>
      <c r="O351" s="78">
        <v>13</v>
      </c>
    </row>
    <row r="352" spans="1:15" s="78" customFormat="1" x14ac:dyDescent="0.25">
      <c r="A352" s="78" t="s">
        <v>465</v>
      </c>
      <c r="B352" s="324" t="s">
        <v>927</v>
      </c>
      <c r="C352" s="78">
        <v>6</v>
      </c>
      <c r="D352" s="78">
        <v>3</v>
      </c>
      <c r="E352" s="78">
        <v>3</v>
      </c>
      <c r="F352" s="78">
        <v>8</v>
      </c>
      <c r="G352" s="78">
        <v>7</v>
      </c>
      <c r="H352" s="78">
        <v>0</v>
      </c>
      <c r="I352" s="78">
        <v>4</v>
      </c>
      <c r="K352" s="78" t="s">
        <v>206</v>
      </c>
      <c r="L352" s="78" t="s">
        <v>694</v>
      </c>
      <c r="M352" s="78" t="s">
        <v>1</v>
      </c>
      <c r="N352" s="78" t="s">
        <v>268</v>
      </c>
      <c r="O352" s="78">
        <v>13</v>
      </c>
    </row>
    <row r="353" spans="1:16" s="78" customFormat="1" x14ac:dyDescent="0.25">
      <c r="A353" s="78" t="s">
        <v>465</v>
      </c>
      <c r="B353" s="324" t="s">
        <v>927</v>
      </c>
      <c r="C353" s="78">
        <v>7</v>
      </c>
      <c r="D353" s="78">
        <v>3</v>
      </c>
      <c r="E353" s="78">
        <v>3</v>
      </c>
      <c r="F353" s="78">
        <v>7</v>
      </c>
      <c r="G353" s="78">
        <v>8</v>
      </c>
      <c r="H353" s="78">
        <v>0</v>
      </c>
      <c r="I353" s="78">
        <v>4</v>
      </c>
      <c r="K353" s="78" t="s">
        <v>206</v>
      </c>
      <c r="L353" s="78" t="s">
        <v>1032</v>
      </c>
      <c r="M353" s="78" t="s">
        <v>1</v>
      </c>
      <c r="N353" s="78" t="s">
        <v>268</v>
      </c>
      <c r="O353" s="78">
        <v>13</v>
      </c>
    </row>
    <row r="354" spans="1:16" s="78" customFormat="1" x14ac:dyDescent="0.25">
      <c r="A354" s="78" t="s">
        <v>465</v>
      </c>
      <c r="B354" s="324" t="s">
        <v>927</v>
      </c>
      <c r="C354" s="78">
        <v>8</v>
      </c>
      <c r="D354" s="78">
        <v>3</v>
      </c>
      <c r="E354" s="78">
        <v>3</v>
      </c>
      <c r="F354" s="78">
        <v>8</v>
      </c>
      <c r="G354" s="78">
        <v>6</v>
      </c>
      <c r="H354" s="78">
        <v>0</v>
      </c>
      <c r="I354" s="78">
        <v>4</v>
      </c>
      <c r="K354" s="78" t="s">
        <v>206</v>
      </c>
      <c r="L354" s="78" t="s">
        <v>694</v>
      </c>
      <c r="M354" s="78" t="s">
        <v>1</v>
      </c>
      <c r="N354" s="78" t="s">
        <v>268</v>
      </c>
      <c r="O354" s="78">
        <v>13</v>
      </c>
    </row>
    <row r="355" spans="1:16" s="78" customFormat="1" x14ac:dyDescent="0.25">
      <c r="A355" s="78" t="s">
        <v>465</v>
      </c>
      <c r="B355" s="324" t="s">
        <v>927</v>
      </c>
      <c r="C355" s="78">
        <v>9</v>
      </c>
      <c r="D355" s="78">
        <v>3</v>
      </c>
      <c r="E355" s="78">
        <v>3</v>
      </c>
      <c r="F355" s="78">
        <v>9</v>
      </c>
      <c r="G355" s="78">
        <v>9</v>
      </c>
      <c r="H355" s="78">
        <v>0</v>
      </c>
      <c r="I355" s="78">
        <v>4</v>
      </c>
      <c r="K355" s="78" t="s">
        <v>206</v>
      </c>
      <c r="L355" s="78" t="s">
        <v>1034</v>
      </c>
      <c r="M355" s="78" t="s">
        <v>1</v>
      </c>
      <c r="N355" s="78" t="s">
        <v>268</v>
      </c>
      <c r="O355" s="78">
        <v>13</v>
      </c>
    </row>
    <row r="356" spans="1:16" s="78" customFormat="1" x14ac:dyDescent="0.25">
      <c r="A356" s="78" t="s">
        <v>465</v>
      </c>
      <c r="B356" s="324" t="s">
        <v>927</v>
      </c>
      <c r="C356" s="78">
        <v>10</v>
      </c>
      <c r="D356" s="78">
        <v>4</v>
      </c>
      <c r="E356" s="78">
        <v>3</v>
      </c>
      <c r="F356" s="78">
        <v>11</v>
      </c>
      <c r="G356" s="78">
        <v>11</v>
      </c>
      <c r="H356" s="78">
        <v>0</v>
      </c>
      <c r="I356" s="78">
        <v>4</v>
      </c>
      <c r="K356" s="78" t="s">
        <v>206</v>
      </c>
      <c r="L356" s="78" t="s">
        <v>1035</v>
      </c>
      <c r="M356" s="78" t="s">
        <v>1</v>
      </c>
      <c r="N356" s="78" t="s">
        <v>268</v>
      </c>
      <c r="O356" s="78">
        <v>13</v>
      </c>
    </row>
    <row r="357" spans="1:16" s="78" customFormat="1" x14ac:dyDescent="0.25">
      <c r="A357" s="78" t="s">
        <v>465</v>
      </c>
      <c r="B357" s="324" t="s">
        <v>927</v>
      </c>
      <c r="C357" s="78">
        <v>11</v>
      </c>
      <c r="D357" s="78">
        <v>3</v>
      </c>
      <c r="E357" s="78">
        <v>3</v>
      </c>
      <c r="F357" s="78">
        <v>8</v>
      </c>
      <c r="G357" s="78">
        <v>11</v>
      </c>
      <c r="H357" s="78">
        <v>1</v>
      </c>
      <c r="I357" s="78">
        <v>4</v>
      </c>
      <c r="K357" s="78" t="s">
        <v>206</v>
      </c>
      <c r="L357" s="78" t="s">
        <v>694</v>
      </c>
      <c r="M357" s="78" t="s">
        <v>1</v>
      </c>
      <c r="N357" s="78" t="s">
        <v>268</v>
      </c>
      <c r="O357" s="78">
        <v>14</v>
      </c>
      <c r="P357" s="78" t="s">
        <v>693</v>
      </c>
    </row>
    <row r="358" spans="1:16" s="78" customFormat="1" x14ac:dyDescent="0.25">
      <c r="A358" s="78" t="s">
        <v>465</v>
      </c>
      <c r="B358" s="324" t="s">
        <v>927</v>
      </c>
      <c r="C358" s="78">
        <v>12</v>
      </c>
      <c r="D358" s="78">
        <v>3</v>
      </c>
      <c r="E358" s="78">
        <v>4</v>
      </c>
      <c r="F358" s="78">
        <v>16</v>
      </c>
      <c r="G358" s="78">
        <v>12</v>
      </c>
      <c r="H358" s="78">
        <v>0</v>
      </c>
      <c r="I358" s="78">
        <v>4</v>
      </c>
      <c r="K358" s="78" t="s">
        <v>206</v>
      </c>
      <c r="L358" s="78" t="s">
        <v>712</v>
      </c>
      <c r="M358" s="78" t="s">
        <v>1</v>
      </c>
      <c r="N358" s="78" t="s">
        <v>268</v>
      </c>
      <c r="O358" s="78">
        <v>14</v>
      </c>
    </row>
    <row r="359" spans="1:16" s="78" customFormat="1" x14ac:dyDescent="0.25">
      <c r="A359" s="78" t="s">
        <v>465</v>
      </c>
      <c r="B359" s="324" t="s">
        <v>927</v>
      </c>
      <c r="C359" s="78">
        <v>13</v>
      </c>
      <c r="D359" s="78">
        <v>4</v>
      </c>
      <c r="E359" s="78">
        <v>4</v>
      </c>
      <c r="F359" s="78">
        <v>16</v>
      </c>
      <c r="G359" s="78">
        <v>16</v>
      </c>
      <c r="H359" s="78">
        <v>0</v>
      </c>
      <c r="I359" s="78">
        <v>4</v>
      </c>
      <c r="K359" s="78" t="s">
        <v>206</v>
      </c>
      <c r="L359" s="78" t="s">
        <v>712</v>
      </c>
      <c r="M359" s="78" t="s">
        <v>1</v>
      </c>
      <c r="N359" s="78" t="s">
        <v>268</v>
      </c>
      <c r="O359" s="78">
        <v>14</v>
      </c>
    </row>
    <row r="360" spans="1:16" s="78" customFormat="1" x14ac:dyDescent="0.25">
      <c r="A360" s="78" t="s">
        <v>465</v>
      </c>
      <c r="B360" s="324" t="s">
        <v>927</v>
      </c>
      <c r="C360" s="78">
        <v>14</v>
      </c>
      <c r="D360" s="78">
        <v>3</v>
      </c>
      <c r="E360" s="78">
        <v>3</v>
      </c>
      <c r="F360" s="78">
        <v>9</v>
      </c>
      <c r="G360" s="78">
        <v>9</v>
      </c>
      <c r="H360" s="78">
        <v>0</v>
      </c>
      <c r="I360" s="78">
        <v>4</v>
      </c>
      <c r="K360" s="78" t="s">
        <v>206</v>
      </c>
      <c r="L360" s="78" t="s">
        <v>1034</v>
      </c>
      <c r="M360" s="78" t="s">
        <v>1</v>
      </c>
      <c r="N360" s="78" t="s">
        <v>268</v>
      </c>
      <c r="O360" s="78">
        <v>14</v>
      </c>
    </row>
    <row r="361" spans="1:16" s="78" customFormat="1" x14ac:dyDescent="0.25">
      <c r="A361" s="78" t="s">
        <v>465</v>
      </c>
      <c r="B361" s="324" t="s">
        <v>927</v>
      </c>
      <c r="C361" s="78">
        <v>15</v>
      </c>
      <c r="D361" s="78">
        <v>3</v>
      </c>
      <c r="E361" s="78">
        <v>3</v>
      </c>
      <c r="F361" s="78">
        <v>8</v>
      </c>
      <c r="G361" s="78">
        <v>9</v>
      </c>
      <c r="H361" s="78">
        <v>0</v>
      </c>
      <c r="I361" s="78">
        <v>4</v>
      </c>
      <c r="K361" s="78" t="s">
        <v>206</v>
      </c>
      <c r="L361" s="78" t="s">
        <v>694</v>
      </c>
      <c r="M361" s="78" t="s">
        <v>1</v>
      </c>
      <c r="N361" s="78" t="s">
        <v>268</v>
      </c>
      <c r="O361" s="78">
        <v>14</v>
      </c>
    </row>
    <row r="362" spans="1:16" s="78" customFormat="1" x14ac:dyDescent="0.25">
      <c r="A362" s="78" t="s">
        <v>465</v>
      </c>
      <c r="B362" s="324" t="s">
        <v>927</v>
      </c>
      <c r="C362" s="78">
        <v>16</v>
      </c>
      <c r="D362" s="78">
        <v>3</v>
      </c>
      <c r="E362" s="78">
        <v>3</v>
      </c>
      <c r="F362" s="78">
        <v>8</v>
      </c>
      <c r="G362" s="78">
        <v>10</v>
      </c>
      <c r="H362" s="78">
        <v>0</v>
      </c>
      <c r="I362" s="78">
        <v>4</v>
      </c>
      <c r="K362" s="78" t="s">
        <v>206</v>
      </c>
      <c r="L362" s="78" t="s">
        <v>694</v>
      </c>
      <c r="M362" s="78" t="s">
        <v>1</v>
      </c>
      <c r="N362" s="78" t="s">
        <v>268</v>
      </c>
      <c r="O362" s="78">
        <v>14</v>
      </c>
    </row>
    <row r="363" spans="1:16" s="78" customFormat="1" x14ac:dyDescent="0.25">
      <c r="A363" s="78" t="s">
        <v>465</v>
      </c>
      <c r="B363" s="324" t="s">
        <v>927</v>
      </c>
      <c r="C363" s="78">
        <v>17</v>
      </c>
      <c r="D363" s="78">
        <v>4</v>
      </c>
      <c r="E363" s="78">
        <v>3</v>
      </c>
      <c r="F363" s="78">
        <v>12</v>
      </c>
      <c r="G363" s="78">
        <v>12</v>
      </c>
      <c r="H363" s="78">
        <v>0</v>
      </c>
      <c r="I363" s="78">
        <v>4</v>
      </c>
      <c r="K363" s="78" t="s">
        <v>206</v>
      </c>
      <c r="L363" s="78" t="s">
        <v>1030</v>
      </c>
      <c r="M363" s="78" t="s">
        <v>1</v>
      </c>
      <c r="N363" s="78" t="s">
        <v>268</v>
      </c>
      <c r="O363" s="78">
        <v>14</v>
      </c>
    </row>
    <row r="364" spans="1:16" s="78" customFormat="1" x14ac:dyDescent="0.25">
      <c r="A364" s="78" t="s">
        <v>465</v>
      </c>
      <c r="B364" s="324" t="s">
        <v>927</v>
      </c>
      <c r="C364" s="78">
        <v>18</v>
      </c>
      <c r="D364" s="78">
        <v>3</v>
      </c>
      <c r="E364" s="78">
        <v>3</v>
      </c>
      <c r="F364" s="78">
        <v>8</v>
      </c>
      <c r="G364" s="78">
        <v>7</v>
      </c>
      <c r="H364" s="78">
        <v>0</v>
      </c>
      <c r="I364" s="78">
        <v>4</v>
      </c>
      <c r="K364" s="78" t="s">
        <v>206</v>
      </c>
      <c r="L364" s="78" t="s">
        <v>694</v>
      </c>
      <c r="M364" s="78" t="s">
        <v>1</v>
      </c>
      <c r="N364" s="78" t="s">
        <v>268</v>
      </c>
      <c r="O364" s="78">
        <v>14</v>
      </c>
    </row>
    <row r="365" spans="1:16" s="78" customFormat="1" x14ac:dyDescent="0.25">
      <c r="A365" s="78" t="s">
        <v>465</v>
      </c>
      <c r="B365" s="324" t="s">
        <v>927</v>
      </c>
      <c r="C365" s="78">
        <v>19</v>
      </c>
      <c r="D365" s="78">
        <v>3</v>
      </c>
      <c r="E365" s="78">
        <v>3</v>
      </c>
      <c r="F365" s="78">
        <v>9</v>
      </c>
      <c r="G365" s="78">
        <v>10</v>
      </c>
      <c r="H365" s="78">
        <v>0</v>
      </c>
      <c r="I365" s="78">
        <v>4</v>
      </c>
      <c r="K365" s="78" t="s">
        <v>206</v>
      </c>
      <c r="L365" s="78" t="s">
        <v>1034</v>
      </c>
      <c r="M365" s="78" t="s">
        <v>1</v>
      </c>
      <c r="N365" s="78" t="s">
        <v>268</v>
      </c>
      <c r="O365" s="78">
        <v>14</v>
      </c>
    </row>
    <row r="366" spans="1:16" s="78" customFormat="1" x14ac:dyDescent="0.25">
      <c r="A366" s="78" t="s">
        <v>465</v>
      </c>
      <c r="B366" s="324" t="s">
        <v>927</v>
      </c>
      <c r="C366" s="78">
        <v>20</v>
      </c>
      <c r="D366" s="78">
        <v>3</v>
      </c>
      <c r="E366" s="78">
        <v>3</v>
      </c>
      <c r="F366" s="78">
        <v>8</v>
      </c>
      <c r="G366" s="78">
        <v>10</v>
      </c>
      <c r="H366" s="78">
        <v>0</v>
      </c>
      <c r="I366" s="78">
        <v>4</v>
      </c>
      <c r="K366" s="78" t="s">
        <v>206</v>
      </c>
      <c r="L366" s="78" t="s">
        <v>694</v>
      </c>
      <c r="M366" s="78" t="s">
        <v>1</v>
      </c>
      <c r="N366" s="78" t="s">
        <v>268</v>
      </c>
      <c r="O366" s="78">
        <v>14</v>
      </c>
    </row>
    <row r="367" spans="1:16" s="78" customFormat="1" x14ac:dyDescent="0.25">
      <c r="A367" s="78" t="s">
        <v>465</v>
      </c>
      <c r="B367" s="324" t="s">
        <v>927</v>
      </c>
      <c r="C367" s="78">
        <v>21</v>
      </c>
      <c r="D367" s="78">
        <v>3</v>
      </c>
      <c r="E367" s="78">
        <v>5</v>
      </c>
      <c r="F367" s="78">
        <v>12</v>
      </c>
      <c r="G367" s="78">
        <v>13</v>
      </c>
      <c r="H367" s="78">
        <v>0</v>
      </c>
      <c r="I367" s="78">
        <v>4</v>
      </c>
      <c r="K367" s="78" t="s">
        <v>206</v>
      </c>
      <c r="L367" s="78" t="s">
        <v>1030</v>
      </c>
      <c r="M367" s="78" t="s">
        <v>1</v>
      </c>
      <c r="N367" s="78" t="s">
        <v>268</v>
      </c>
      <c r="O367" s="78">
        <v>14</v>
      </c>
    </row>
    <row r="368" spans="1:16" s="78" customFormat="1" x14ac:dyDescent="0.25">
      <c r="A368" s="78" t="s">
        <v>465</v>
      </c>
      <c r="B368" s="324" t="s">
        <v>927</v>
      </c>
      <c r="C368" s="78">
        <v>22</v>
      </c>
      <c r="D368" s="78" t="s">
        <v>58</v>
      </c>
      <c r="E368" s="78">
        <v>0</v>
      </c>
      <c r="F368" s="78">
        <v>0</v>
      </c>
      <c r="G368" s="78">
        <v>0</v>
      </c>
      <c r="H368" s="78">
        <v>0</v>
      </c>
      <c r="I368" s="78">
        <v>4</v>
      </c>
      <c r="K368" s="78" t="s">
        <v>206</v>
      </c>
      <c r="L368" s="78" t="s">
        <v>1036</v>
      </c>
      <c r="M368" s="78" t="s">
        <v>1</v>
      </c>
      <c r="N368" s="78" t="s">
        <v>268</v>
      </c>
      <c r="O368" s="78">
        <v>14</v>
      </c>
    </row>
    <row r="369" spans="1:15" s="78" customFormat="1" x14ac:dyDescent="0.25">
      <c r="A369" s="78" t="s">
        <v>465</v>
      </c>
      <c r="B369" s="324" t="s">
        <v>927</v>
      </c>
      <c r="C369" s="78">
        <v>23</v>
      </c>
      <c r="D369" s="78" t="s">
        <v>58</v>
      </c>
      <c r="E369" s="78">
        <v>0</v>
      </c>
      <c r="F369" s="78">
        <v>0</v>
      </c>
      <c r="G369" s="78">
        <v>0</v>
      </c>
      <c r="H369" s="78">
        <v>0</v>
      </c>
      <c r="I369" s="78">
        <v>4</v>
      </c>
      <c r="K369" s="78" t="s">
        <v>206</v>
      </c>
      <c r="L369" s="78" t="s">
        <v>1036</v>
      </c>
      <c r="M369" s="78" t="s">
        <v>1</v>
      </c>
      <c r="N369" s="78" t="s">
        <v>268</v>
      </c>
      <c r="O369" s="78">
        <v>14</v>
      </c>
    </row>
    <row r="370" spans="1:15" s="78" customFormat="1" x14ac:dyDescent="0.25">
      <c r="A370" s="78" t="s">
        <v>465</v>
      </c>
      <c r="B370" s="324" t="s">
        <v>927</v>
      </c>
      <c r="C370" s="78">
        <v>24</v>
      </c>
      <c r="D370" s="78" t="s">
        <v>58</v>
      </c>
      <c r="E370" s="78">
        <v>0</v>
      </c>
      <c r="F370" s="78">
        <v>0</v>
      </c>
      <c r="G370" s="78">
        <v>0</v>
      </c>
      <c r="H370" s="78">
        <v>0</v>
      </c>
      <c r="I370" s="78">
        <v>4</v>
      </c>
      <c r="K370" s="78" t="s">
        <v>206</v>
      </c>
      <c r="L370" s="78" t="s">
        <v>1036</v>
      </c>
      <c r="M370" s="78" t="s">
        <v>1</v>
      </c>
      <c r="N370" s="78" t="s">
        <v>268</v>
      </c>
      <c r="O370" s="78">
        <v>14</v>
      </c>
    </row>
    <row r="371" spans="1:15" s="78" customFormat="1" x14ac:dyDescent="0.25">
      <c r="A371" s="78" t="s">
        <v>465</v>
      </c>
      <c r="B371" s="324" t="s">
        <v>927</v>
      </c>
      <c r="C371" s="78">
        <v>25</v>
      </c>
      <c r="D371" s="78" t="s">
        <v>58</v>
      </c>
      <c r="E371" s="78">
        <v>0</v>
      </c>
      <c r="F371" s="78">
        <v>0</v>
      </c>
      <c r="G371" s="78">
        <v>0</v>
      </c>
      <c r="H371" s="78">
        <v>0</v>
      </c>
      <c r="I371" s="78">
        <v>4</v>
      </c>
      <c r="K371" s="78" t="s">
        <v>206</v>
      </c>
      <c r="L371" s="78" t="s">
        <v>1036</v>
      </c>
      <c r="M371" s="78" t="s">
        <v>1</v>
      </c>
      <c r="N371" s="78" t="s">
        <v>268</v>
      </c>
      <c r="O371" s="78">
        <v>14</v>
      </c>
    </row>
    <row r="372" spans="1:15" s="78" customFormat="1" x14ac:dyDescent="0.25">
      <c r="A372" s="78" t="s">
        <v>465</v>
      </c>
      <c r="B372" s="324" t="s">
        <v>927</v>
      </c>
      <c r="C372" s="78">
        <v>26</v>
      </c>
      <c r="D372" s="78" t="s">
        <v>58</v>
      </c>
      <c r="E372" s="78">
        <v>0</v>
      </c>
      <c r="F372" s="78">
        <v>0</v>
      </c>
      <c r="G372" s="78">
        <v>0</v>
      </c>
      <c r="H372" s="78">
        <v>0</v>
      </c>
      <c r="I372" s="78">
        <v>4</v>
      </c>
      <c r="K372" s="78" t="s">
        <v>206</v>
      </c>
      <c r="L372" s="78" t="s">
        <v>1036</v>
      </c>
      <c r="M372" s="78" t="s">
        <v>1</v>
      </c>
      <c r="N372" s="78" t="s">
        <v>268</v>
      </c>
      <c r="O372" s="78">
        <v>14</v>
      </c>
    </row>
    <row r="373" spans="1:15" s="78" customFormat="1" x14ac:dyDescent="0.25">
      <c r="A373" s="78" t="s">
        <v>465</v>
      </c>
      <c r="B373" s="324" t="s">
        <v>927</v>
      </c>
      <c r="C373" s="78">
        <v>27</v>
      </c>
      <c r="D373" s="78" t="s">
        <v>58</v>
      </c>
      <c r="E373" s="78">
        <v>0</v>
      </c>
      <c r="F373" s="78">
        <v>0</v>
      </c>
      <c r="G373" s="78">
        <v>0</v>
      </c>
      <c r="H373" s="78">
        <v>0</v>
      </c>
      <c r="I373" s="78">
        <v>4</v>
      </c>
      <c r="K373" s="78" t="s">
        <v>206</v>
      </c>
      <c r="L373" s="78" t="s">
        <v>1036</v>
      </c>
      <c r="M373" s="78" t="s">
        <v>1</v>
      </c>
      <c r="N373" s="78" t="s">
        <v>268</v>
      </c>
      <c r="O373" s="78">
        <v>14</v>
      </c>
    </row>
    <row r="374" spans="1:15" s="78" customFormat="1" ht="15" customHeight="1" x14ac:dyDescent="0.25">
      <c r="A374" s="78" t="s">
        <v>465</v>
      </c>
      <c r="B374" s="324" t="s">
        <v>928</v>
      </c>
      <c r="C374" s="78">
        <v>1</v>
      </c>
      <c r="D374" s="78">
        <v>3</v>
      </c>
      <c r="E374" s="78">
        <v>4</v>
      </c>
      <c r="F374" s="78">
        <v>12</v>
      </c>
      <c r="G374" s="78">
        <v>12</v>
      </c>
      <c r="H374" s="78">
        <v>0</v>
      </c>
      <c r="I374" s="78">
        <v>6</v>
      </c>
      <c r="K374" s="78" t="s">
        <v>5</v>
      </c>
      <c r="L374" s="78" t="s">
        <v>1030</v>
      </c>
      <c r="M374" s="78" t="s">
        <v>1</v>
      </c>
      <c r="N374" s="78" t="s">
        <v>268</v>
      </c>
      <c r="O374" s="78">
        <v>14</v>
      </c>
    </row>
    <row r="375" spans="1:15" s="78" customFormat="1" x14ac:dyDescent="0.25">
      <c r="A375" s="78" t="s">
        <v>465</v>
      </c>
      <c r="B375" s="324" t="s">
        <v>928</v>
      </c>
      <c r="C375" s="78">
        <v>2</v>
      </c>
      <c r="D375" s="78">
        <v>3</v>
      </c>
      <c r="E375" s="78">
        <v>4</v>
      </c>
      <c r="F375" s="78">
        <v>10</v>
      </c>
      <c r="G375" s="78">
        <v>10</v>
      </c>
      <c r="H375" s="78">
        <v>0</v>
      </c>
      <c r="I375" s="78">
        <v>6</v>
      </c>
      <c r="K375" s="78" t="s">
        <v>5</v>
      </c>
      <c r="L375" s="78" t="s">
        <v>1031</v>
      </c>
      <c r="M375" s="78" t="s">
        <v>1</v>
      </c>
      <c r="N375" s="78" t="s">
        <v>268</v>
      </c>
      <c r="O375" s="78">
        <v>14</v>
      </c>
    </row>
    <row r="376" spans="1:15" s="78" customFormat="1" x14ac:dyDescent="0.25">
      <c r="A376" s="78" t="s">
        <v>465</v>
      </c>
      <c r="B376" s="324" t="s">
        <v>928</v>
      </c>
      <c r="C376" s="78">
        <v>3</v>
      </c>
      <c r="D376" s="78">
        <v>3</v>
      </c>
      <c r="E376" s="78">
        <v>3</v>
      </c>
      <c r="F376" s="78">
        <v>7</v>
      </c>
      <c r="G376" s="78">
        <v>9</v>
      </c>
      <c r="H376" s="78">
        <v>0</v>
      </c>
      <c r="I376" s="78">
        <v>6</v>
      </c>
      <c r="K376" s="78" t="s">
        <v>5</v>
      </c>
      <c r="L376" s="78" t="s">
        <v>1032</v>
      </c>
      <c r="M376" s="78" t="s">
        <v>1</v>
      </c>
      <c r="N376" s="78" t="s">
        <v>268</v>
      </c>
      <c r="O376" s="78">
        <v>14</v>
      </c>
    </row>
    <row r="377" spans="1:15" s="78" customFormat="1" x14ac:dyDescent="0.25">
      <c r="A377" s="78" t="s">
        <v>465</v>
      </c>
      <c r="B377" s="324" t="s">
        <v>928</v>
      </c>
      <c r="C377" s="78">
        <v>4</v>
      </c>
      <c r="D377" s="78">
        <v>3</v>
      </c>
      <c r="E377" s="78">
        <v>4</v>
      </c>
      <c r="F377" s="78">
        <v>13</v>
      </c>
      <c r="G377" s="78">
        <v>12</v>
      </c>
      <c r="H377" s="78">
        <v>0</v>
      </c>
      <c r="I377" s="78">
        <v>6</v>
      </c>
      <c r="K377" s="78" t="s">
        <v>5</v>
      </c>
      <c r="L377" s="78" t="s">
        <v>1033</v>
      </c>
      <c r="M377" s="78" t="s">
        <v>1</v>
      </c>
      <c r="N377" s="78" t="s">
        <v>268</v>
      </c>
      <c r="O377" s="78">
        <v>14</v>
      </c>
    </row>
    <row r="378" spans="1:15" s="78" customFormat="1" x14ac:dyDescent="0.25">
      <c r="A378" s="78" t="s">
        <v>465</v>
      </c>
      <c r="B378" s="324" t="s">
        <v>928</v>
      </c>
      <c r="C378" s="78">
        <v>5</v>
      </c>
      <c r="D378" s="78">
        <v>3</v>
      </c>
      <c r="E378" s="78">
        <v>3</v>
      </c>
      <c r="F378" s="78">
        <v>9</v>
      </c>
      <c r="G378" s="78">
        <v>9</v>
      </c>
      <c r="H378" s="78">
        <v>0</v>
      </c>
      <c r="I378" s="78">
        <v>6</v>
      </c>
      <c r="K378" s="78" t="s">
        <v>5</v>
      </c>
      <c r="L378" s="78" t="s">
        <v>1034</v>
      </c>
      <c r="M378" s="78" t="s">
        <v>1</v>
      </c>
      <c r="N378" s="78" t="s">
        <v>268</v>
      </c>
      <c r="O378" s="78">
        <v>14</v>
      </c>
    </row>
    <row r="379" spans="1:15" s="78" customFormat="1" x14ac:dyDescent="0.25">
      <c r="A379" s="78" t="s">
        <v>465</v>
      </c>
      <c r="B379" s="324" t="s">
        <v>928</v>
      </c>
      <c r="C379" s="78">
        <v>6</v>
      </c>
      <c r="D379" s="78">
        <v>3</v>
      </c>
      <c r="E379" s="78">
        <v>3</v>
      </c>
      <c r="F379" s="78">
        <v>8</v>
      </c>
      <c r="G379" s="78">
        <v>7</v>
      </c>
      <c r="H379" s="78">
        <v>0</v>
      </c>
      <c r="I379" s="78">
        <v>6</v>
      </c>
      <c r="K379" s="78" t="s">
        <v>5</v>
      </c>
      <c r="L379" s="78" t="s">
        <v>694</v>
      </c>
      <c r="M379" s="78" t="s">
        <v>1</v>
      </c>
      <c r="N379" s="78" t="s">
        <v>268</v>
      </c>
      <c r="O379" s="78">
        <v>14</v>
      </c>
    </row>
    <row r="380" spans="1:15" s="78" customFormat="1" x14ac:dyDescent="0.25">
      <c r="A380" s="78" t="s">
        <v>465</v>
      </c>
      <c r="B380" s="324" t="s">
        <v>928</v>
      </c>
      <c r="C380" s="78">
        <v>7</v>
      </c>
      <c r="D380" s="78">
        <v>3</v>
      </c>
      <c r="E380" s="78">
        <v>3</v>
      </c>
      <c r="F380" s="78">
        <v>7</v>
      </c>
      <c r="G380" s="78">
        <v>9</v>
      </c>
      <c r="H380" s="78">
        <v>0</v>
      </c>
      <c r="I380" s="78">
        <v>6</v>
      </c>
      <c r="K380" s="78" t="s">
        <v>5</v>
      </c>
      <c r="L380" s="78" t="s">
        <v>1032</v>
      </c>
      <c r="M380" s="78" t="s">
        <v>1</v>
      </c>
      <c r="N380" s="78" t="s">
        <v>268</v>
      </c>
      <c r="O380" s="78">
        <v>14</v>
      </c>
    </row>
    <row r="381" spans="1:15" s="78" customFormat="1" x14ac:dyDescent="0.25">
      <c r="A381" s="78" t="s">
        <v>465</v>
      </c>
      <c r="B381" s="324" t="s">
        <v>928</v>
      </c>
      <c r="C381" s="78">
        <v>8</v>
      </c>
      <c r="D381" s="78">
        <v>3</v>
      </c>
      <c r="E381" s="78">
        <v>3</v>
      </c>
      <c r="F381" s="78">
        <v>8</v>
      </c>
      <c r="G381" s="78">
        <v>9</v>
      </c>
      <c r="H381" s="78">
        <v>0</v>
      </c>
      <c r="I381" s="78">
        <v>6</v>
      </c>
      <c r="K381" s="78" t="s">
        <v>5</v>
      </c>
      <c r="L381" s="78" t="s">
        <v>694</v>
      </c>
      <c r="M381" s="78" t="s">
        <v>1</v>
      </c>
      <c r="N381" s="78" t="s">
        <v>268</v>
      </c>
      <c r="O381" s="78">
        <v>14</v>
      </c>
    </row>
    <row r="382" spans="1:15" s="78" customFormat="1" x14ac:dyDescent="0.25">
      <c r="A382" s="78" t="s">
        <v>465</v>
      </c>
      <c r="B382" s="324" t="s">
        <v>928</v>
      </c>
      <c r="C382" s="78">
        <v>9</v>
      </c>
      <c r="D382" s="78">
        <v>3</v>
      </c>
      <c r="E382" s="78">
        <v>3</v>
      </c>
      <c r="F382" s="78">
        <v>9</v>
      </c>
      <c r="G382" s="78">
        <v>10</v>
      </c>
      <c r="H382" s="78">
        <v>0</v>
      </c>
      <c r="I382" s="78">
        <v>6</v>
      </c>
      <c r="K382" s="78" t="s">
        <v>5</v>
      </c>
      <c r="L382" s="78" t="s">
        <v>1034</v>
      </c>
      <c r="M382" s="78" t="s">
        <v>1</v>
      </c>
      <c r="N382" s="78" t="s">
        <v>268</v>
      </c>
      <c r="O382" s="78">
        <v>14</v>
      </c>
    </row>
    <row r="383" spans="1:15" s="78" customFormat="1" x14ac:dyDescent="0.25">
      <c r="A383" s="78" t="s">
        <v>465</v>
      </c>
      <c r="B383" s="324" t="s">
        <v>928</v>
      </c>
      <c r="C383" s="78">
        <v>10</v>
      </c>
      <c r="D383" s="78">
        <v>4</v>
      </c>
      <c r="E383" s="78">
        <v>3</v>
      </c>
      <c r="F383" s="78">
        <v>11</v>
      </c>
      <c r="G383" s="78">
        <v>11</v>
      </c>
      <c r="H383" s="78">
        <v>0</v>
      </c>
      <c r="I383" s="78">
        <v>6</v>
      </c>
      <c r="K383" s="78" t="s">
        <v>5</v>
      </c>
      <c r="L383" s="78" t="s">
        <v>1035</v>
      </c>
      <c r="M383" s="78" t="s">
        <v>1</v>
      </c>
      <c r="N383" s="78" t="s">
        <v>268</v>
      </c>
      <c r="O383" s="78">
        <v>14</v>
      </c>
    </row>
    <row r="384" spans="1:15" s="78" customFormat="1" x14ac:dyDescent="0.25">
      <c r="A384" s="78" t="s">
        <v>465</v>
      </c>
      <c r="B384" s="324" t="s">
        <v>928</v>
      </c>
      <c r="C384" s="78">
        <v>11</v>
      </c>
      <c r="D384" s="78">
        <v>3</v>
      </c>
      <c r="E384" s="78">
        <v>3</v>
      </c>
      <c r="F384" s="78">
        <v>8</v>
      </c>
      <c r="G384" s="78">
        <v>9</v>
      </c>
      <c r="H384" s="78">
        <v>0</v>
      </c>
      <c r="I384" s="78">
        <v>6</v>
      </c>
      <c r="K384" s="78" t="s">
        <v>5</v>
      </c>
      <c r="L384" s="78" t="s">
        <v>694</v>
      </c>
      <c r="M384" s="78" t="s">
        <v>1</v>
      </c>
      <c r="N384" s="78" t="s">
        <v>268</v>
      </c>
      <c r="O384" s="78">
        <v>14</v>
      </c>
    </row>
    <row r="385" spans="1:15" s="78" customFormat="1" x14ac:dyDescent="0.25">
      <c r="A385" s="78" t="s">
        <v>465</v>
      </c>
      <c r="B385" s="324" t="s">
        <v>928</v>
      </c>
      <c r="C385" s="78">
        <v>12</v>
      </c>
      <c r="D385" s="78">
        <v>3</v>
      </c>
      <c r="E385" s="78">
        <v>4</v>
      </c>
      <c r="F385" s="78">
        <v>16</v>
      </c>
      <c r="G385" s="78">
        <v>13</v>
      </c>
      <c r="H385" s="78">
        <v>0</v>
      </c>
      <c r="I385" s="78">
        <v>6</v>
      </c>
      <c r="K385" s="78" t="s">
        <v>5</v>
      </c>
      <c r="L385" s="78" t="s">
        <v>712</v>
      </c>
      <c r="M385" s="78" t="s">
        <v>1</v>
      </c>
      <c r="N385" s="78" t="s">
        <v>268</v>
      </c>
      <c r="O385" s="78">
        <v>14</v>
      </c>
    </row>
    <row r="386" spans="1:15" s="78" customFormat="1" x14ac:dyDescent="0.25">
      <c r="A386" s="78" t="s">
        <v>465</v>
      </c>
      <c r="B386" s="324" t="s">
        <v>928</v>
      </c>
      <c r="C386" s="78">
        <v>13</v>
      </c>
      <c r="D386" s="78">
        <v>4</v>
      </c>
      <c r="E386" s="78">
        <v>4</v>
      </c>
      <c r="F386" s="78">
        <v>16</v>
      </c>
      <c r="G386" s="78">
        <v>18</v>
      </c>
      <c r="H386" s="78">
        <v>0</v>
      </c>
      <c r="I386" s="78">
        <v>6</v>
      </c>
      <c r="K386" s="78" t="s">
        <v>5</v>
      </c>
      <c r="L386" s="78" t="s">
        <v>712</v>
      </c>
      <c r="M386" s="78" t="s">
        <v>1</v>
      </c>
      <c r="N386" s="78" t="s">
        <v>268</v>
      </c>
      <c r="O386" s="78">
        <v>14</v>
      </c>
    </row>
    <row r="387" spans="1:15" s="78" customFormat="1" x14ac:dyDescent="0.25">
      <c r="A387" s="78" t="s">
        <v>465</v>
      </c>
      <c r="B387" s="324" t="s">
        <v>928</v>
      </c>
      <c r="C387" s="78">
        <v>14</v>
      </c>
      <c r="D387" s="78">
        <v>3</v>
      </c>
      <c r="E387" s="78">
        <v>3</v>
      </c>
      <c r="F387" s="78">
        <v>9</v>
      </c>
      <c r="G387" s="78">
        <v>9</v>
      </c>
      <c r="H387" s="78">
        <v>0</v>
      </c>
      <c r="I387" s="78">
        <v>6</v>
      </c>
      <c r="K387" s="78" t="s">
        <v>5</v>
      </c>
      <c r="L387" s="78" t="s">
        <v>1034</v>
      </c>
      <c r="M387" s="78" t="s">
        <v>1</v>
      </c>
      <c r="N387" s="78" t="s">
        <v>268</v>
      </c>
      <c r="O387" s="78">
        <v>14</v>
      </c>
    </row>
    <row r="388" spans="1:15" s="78" customFormat="1" x14ac:dyDescent="0.25">
      <c r="A388" s="78" t="s">
        <v>465</v>
      </c>
      <c r="B388" s="324" t="s">
        <v>928</v>
      </c>
      <c r="C388" s="78">
        <v>15</v>
      </c>
      <c r="D388" s="78">
        <v>3</v>
      </c>
      <c r="E388" s="78">
        <v>3</v>
      </c>
      <c r="F388" s="78">
        <v>8</v>
      </c>
      <c r="G388" s="78">
        <v>11</v>
      </c>
      <c r="H388" s="78">
        <v>0</v>
      </c>
      <c r="I388" s="78">
        <v>6</v>
      </c>
      <c r="K388" s="78" t="s">
        <v>5</v>
      </c>
      <c r="L388" s="78" t="s">
        <v>694</v>
      </c>
      <c r="M388" s="78" t="s">
        <v>1</v>
      </c>
      <c r="N388" s="78" t="s">
        <v>268</v>
      </c>
      <c r="O388" s="78">
        <v>14</v>
      </c>
    </row>
    <row r="389" spans="1:15" s="78" customFormat="1" x14ac:dyDescent="0.25">
      <c r="A389" s="78" t="s">
        <v>465</v>
      </c>
      <c r="B389" s="324" t="s">
        <v>928</v>
      </c>
      <c r="C389" s="78">
        <v>16</v>
      </c>
      <c r="D389" s="78">
        <v>3</v>
      </c>
      <c r="E389" s="78">
        <v>3</v>
      </c>
      <c r="F389" s="78">
        <v>8</v>
      </c>
      <c r="G389" s="78">
        <v>11</v>
      </c>
      <c r="H389" s="78">
        <v>0</v>
      </c>
      <c r="I389" s="78">
        <v>6</v>
      </c>
      <c r="K389" s="78" t="s">
        <v>5</v>
      </c>
      <c r="L389" s="78" t="s">
        <v>694</v>
      </c>
      <c r="M389" s="78" t="s">
        <v>1</v>
      </c>
      <c r="N389" s="78" t="s">
        <v>268</v>
      </c>
      <c r="O389" s="78">
        <v>14</v>
      </c>
    </row>
    <row r="390" spans="1:15" s="78" customFormat="1" x14ac:dyDescent="0.25">
      <c r="A390" s="78" t="s">
        <v>465</v>
      </c>
      <c r="B390" s="324" t="s">
        <v>928</v>
      </c>
      <c r="C390" s="78">
        <v>17</v>
      </c>
      <c r="D390" s="78">
        <v>4</v>
      </c>
      <c r="E390" s="78">
        <v>3</v>
      </c>
      <c r="F390" s="78">
        <v>12</v>
      </c>
      <c r="G390" s="78">
        <v>11</v>
      </c>
      <c r="H390" s="78">
        <v>0</v>
      </c>
      <c r="I390" s="78">
        <v>6</v>
      </c>
      <c r="K390" s="78" t="s">
        <v>5</v>
      </c>
      <c r="L390" s="78" t="s">
        <v>1030</v>
      </c>
      <c r="M390" s="78" t="s">
        <v>1</v>
      </c>
      <c r="N390" s="78" t="s">
        <v>268</v>
      </c>
      <c r="O390" s="78">
        <v>14</v>
      </c>
    </row>
    <row r="391" spans="1:15" s="78" customFormat="1" x14ac:dyDescent="0.25">
      <c r="A391" s="78" t="s">
        <v>465</v>
      </c>
      <c r="B391" s="324" t="s">
        <v>928</v>
      </c>
      <c r="C391" s="78">
        <v>18</v>
      </c>
      <c r="D391" s="78">
        <v>3</v>
      </c>
      <c r="E391" s="78">
        <v>3</v>
      </c>
      <c r="F391" s="78">
        <v>8</v>
      </c>
      <c r="G391" s="78">
        <v>10</v>
      </c>
      <c r="H391" s="78">
        <v>0</v>
      </c>
      <c r="I391" s="78">
        <v>6</v>
      </c>
      <c r="K391" s="78" t="s">
        <v>5</v>
      </c>
      <c r="L391" s="78" t="s">
        <v>694</v>
      </c>
      <c r="M391" s="78" t="s">
        <v>1</v>
      </c>
      <c r="N391" s="78" t="s">
        <v>268</v>
      </c>
      <c r="O391" s="78">
        <v>14</v>
      </c>
    </row>
    <row r="392" spans="1:15" s="78" customFormat="1" x14ac:dyDescent="0.25">
      <c r="A392" s="78" t="s">
        <v>465</v>
      </c>
      <c r="B392" s="324" t="s">
        <v>928</v>
      </c>
      <c r="C392" s="78">
        <v>19</v>
      </c>
      <c r="D392" s="78">
        <v>3</v>
      </c>
      <c r="E392" s="78">
        <v>3</v>
      </c>
      <c r="F392" s="78">
        <v>9</v>
      </c>
      <c r="G392" s="78">
        <v>8</v>
      </c>
      <c r="H392" s="78">
        <v>0</v>
      </c>
      <c r="I392" s="78">
        <v>6</v>
      </c>
      <c r="K392" s="78" t="s">
        <v>5</v>
      </c>
      <c r="L392" s="78" t="s">
        <v>1034</v>
      </c>
      <c r="M392" s="78" t="s">
        <v>1</v>
      </c>
      <c r="N392" s="78" t="s">
        <v>268</v>
      </c>
      <c r="O392" s="78">
        <v>14</v>
      </c>
    </row>
    <row r="393" spans="1:15" s="78" customFormat="1" x14ac:dyDescent="0.25">
      <c r="A393" s="78" t="s">
        <v>465</v>
      </c>
      <c r="B393" s="324" t="s">
        <v>928</v>
      </c>
      <c r="C393" s="78">
        <v>20</v>
      </c>
      <c r="D393" s="78">
        <v>3</v>
      </c>
      <c r="E393" s="78">
        <v>3</v>
      </c>
      <c r="F393" s="78">
        <v>8</v>
      </c>
      <c r="G393" s="78">
        <v>8</v>
      </c>
      <c r="H393" s="78">
        <v>0</v>
      </c>
      <c r="I393" s="78">
        <v>6</v>
      </c>
      <c r="K393" s="78" t="s">
        <v>5</v>
      </c>
      <c r="L393" s="78" t="s">
        <v>694</v>
      </c>
      <c r="M393" s="78" t="s">
        <v>1</v>
      </c>
      <c r="N393" s="78" t="s">
        <v>268</v>
      </c>
      <c r="O393" s="78">
        <v>14</v>
      </c>
    </row>
    <row r="394" spans="1:15" s="78" customFormat="1" x14ac:dyDescent="0.25">
      <c r="A394" s="78" t="s">
        <v>465</v>
      </c>
      <c r="B394" s="324" t="s">
        <v>928</v>
      </c>
      <c r="C394" s="78">
        <v>21</v>
      </c>
      <c r="D394" s="78">
        <v>3</v>
      </c>
      <c r="E394" s="78">
        <v>5</v>
      </c>
      <c r="F394" s="78">
        <v>12</v>
      </c>
      <c r="G394" s="78">
        <v>8</v>
      </c>
      <c r="H394" s="78">
        <v>0</v>
      </c>
      <c r="I394" s="78">
        <v>6</v>
      </c>
      <c r="K394" s="78" t="s">
        <v>5</v>
      </c>
      <c r="L394" s="78" t="s">
        <v>1030</v>
      </c>
      <c r="M394" s="78" t="s">
        <v>1</v>
      </c>
      <c r="N394" s="78" t="s">
        <v>268</v>
      </c>
      <c r="O394" s="78">
        <v>14</v>
      </c>
    </row>
    <row r="395" spans="1:15" s="78" customFormat="1" x14ac:dyDescent="0.25">
      <c r="A395" s="78" t="s">
        <v>465</v>
      </c>
      <c r="B395" s="324" t="s">
        <v>928</v>
      </c>
      <c r="C395" s="78">
        <v>22</v>
      </c>
      <c r="D395" s="78" t="s">
        <v>58</v>
      </c>
      <c r="E395" s="78">
        <v>0</v>
      </c>
      <c r="F395" s="78">
        <v>0</v>
      </c>
      <c r="G395" s="78">
        <v>0</v>
      </c>
      <c r="H395" s="78">
        <v>0</v>
      </c>
      <c r="I395" s="78">
        <v>6</v>
      </c>
      <c r="K395" s="78" t="s">
        <v>5</v>
      </c>
      <c r="L395" s="78" t="s">
        <v>1036</v>
      </c>
      <c r="M395" s="78" t="s">
        <v>1</v>
      </c>
      <c r="N395" s="78" t="s">
        <v>268</v>
      </c>
      <c r="O395" s="78">
        <v>14</v>
      </c>
    </row>
    <row r="396" spans="1:15" s="78" customFormat="1" x14ac:dyDescent="0.25">
      <c r="A396" s="78" t="s">
        <v>465</v>
      </c>
      <c r="B396" s="324" t="s">
        <v>928</v>
      </c>
      <c r="C396" s="78">
        <v>23</v>
      </c>
      <c r="D396" s="78" t="s">
        <v>58</v>
      </c>
      <c r="E396" s="78">
        <v>0</v>
      </c>
      <c r="F396" s="78">
        <v>0</v>
      </c>
      <c r="G396" s="78">
        <v>0</v>
      </c>
      <c r="H396" s="78">
        <v>0</v>
      </c>
      <c r="I396" s="78">
        <v>6</v>
      </c>
      <c r="K396" s="78" t="s">
        <v>5</v>
      </c>
      <c r="L396" s="78" t="s">
        <v>1036</v>
      </c>
      <c r="M396" s="78" t="s">
        <v>1</v>
      </c>
      <c r="N396" s="78" t="s">
        <v>268</v>
      </c>
      <c r="O396" s="78">
        <v>14</v>
      </c>
    </row>
    <row r="397" spans="1:15" s="78" customFormat="1" x14ac:dyDescent="0.25">
      <c r="A397" s="78" t="s">
        <v>465</v>
      </c>
      <c r="B397" s="324" t="s">
        <v>928</v>
      </c>
      <c r="C397" s="78">
        <v>24</v>
      </c>
      <c r="D397" s="78" t="s">
        <v>58</v>
      </c>
      <c r="E397" s="78">
        <v>0</v>
      </c>
      <c r="F397" s="78">
        <v>0</v>
      </c>
      <c r="G397" s="78">
        <v>0</v>
      </c>
      <c r="H397" s="78">
        <v>0</v>
      </c>
      <c r="I397" s="78">
        <v>6</v>
      </c>
      <c r="K397" s="78" t="s">
        <v>5</v>
      </c>
      <c r="L397" s="78" t="s">
        <v>1036</v>
      </c>
      <c r="M397" s="78" t="s">
        <v>1</v>
      </c>
      <c r="N397" s="78" t="s">
        <v>268</v>
      </c>
      <c r="O397" s="78">
        <v>14</v>
      </c>
    </row>
    <row r="398" spans="1:15" s="78" customFormat="1" x14ac:dyDescent="0.25">
      <c r="A398" s="78" t="s">
        <v>465</v>
      </c>
      <c r="B398" s="324" t="s">
        <v>928</v>
      </c>
      <c r="C398" s="78">
        <v>25</v>
      </c>
      <c r="D398" s="78" t="s">
        <v>58</v>
      </c>
      <c r="E398" s="78">
        <v>0</v>
      </c>
      <c r="F398" s="78">
        <v>0</v>
      </c>
      <c r="G398" s="78">
        <v>0</v>
      </c>
      <c r="H398" s="78">
        <v>0</v>
      </c>
      <c r="I398" s="78">
        <v>6</v>
      </c>
      <c r="K398" s="78" t="s">
        <v>5</v>
      </c>
      <c r="L398" s="78" t="s">
        <v>1036</v>
      </c>
      <c r="M398" s="78" t="s">
        <v>1</v>
      </c>
      <c r="N398" s="78" t="s">
        <v>268</v>
      </c>
      <c r="O398" s="78">
        <v>14</v>
      </c>
    </row>
    <row r="399" spans="1:15" s="78" customFormat="1" x14ac:dyDescent="0.25">
      <c r="A399" s="78" t="s">
        <v>465</v>
      </c>
      <c r="B399" s="324" t="s">
        <v>928</v>
      </c>
      <c r="C399" s="78">
        <v>26</v>
      </c>
      <c r="D399" s="78" t="s">
        <v>58</v>
      </c>
      <c r="E399" s="78">
        <v>0</v>
      </c>
      <c r="F399" s="78">
        <v>0</v>
      </c>
      <c r="G399" s="78">
        <v>0</v>
      </c>
      <c r="H399" s="78">
        <v>0</v>
      </c>
      <c r="I399" s="78">
        <v>6</v>
      </c>
      <c r="K399" s="78" t="s">
        <v>5</v>
      </c>
      <c r="L399" s="78" t="s">
        <v>1036</v>
      </c>
      <c r="M399" s="78" t="s">
        <v>1</v>
      </c>
      <c r="N399" s="78" t="s">
        <v>268</v>
      </c>
      <c r="O399" s="78">
        <v>14</v>
      </c>
    </row>
    <row r="400" spans="1:15" s="78" customFormat="1" x14ac:dyDescent="0.25">
      <c r="A400" s="78" t="s">
        <v>465</v>
      </c>
      <c r="B400" s="324" t="s">
        <v>928</v>
      </c>
      <c r="C400" s="78">
        <v>27</v>
      </c>
      <c r="D400" s="78" t="s">
        <v>58</v>
      </c>
      <c r="E400" s="78">
        <v>0</v>
      </c>
      <c r="F400" s="78">
        <v>0</v>
      </c>
      <c r="G400" s="78">
        <v>0</v>
      </c>
      <c r="H400" s="78">
        <v>0</v>
      </c>
      <c r="I400" s="78">
        <v>6</v>
      </c>
      <c r="K400" s="78" t="s">
        <v>5</v>
      </c>
      <c r="L400" s="78" t="s">
        <v>1036</v>
      </c>
      <c r="M400" s="78" t="s">
        <v>1</v>
      </c>
      <c r="N400" s="78" t="s">
        <v>268</v>
      </c>
      <c r="O400" s="78">
        <v>14</v>
      </c>
    </row>
    <row r="401" spans="1:15" s="91" customFormat="1" ht="15" customHeight="1" x14ac:dyDescent="0.25">
      <c r="A401" s="91" t="s">
        <v>461</v>
      </c>
      <c r="B401" s="326"/>
      <c r="C401" s="91">
        <v>1</v>
      </c>
      <c r="D401" s="91">
        <v>3</v>
      </c>
      <c r="E401" s="91">
        <v>4</v>
      </c>
      <c r="F401" s="91">
        <v>12</v>
      </c>
      <c r="G401" s="91">
        <v>10</v>
      </c>
      <c r="H401" s="91">
        <v>0</v>
      </c>
      <c r="K401" s="91" t="s">
        <v>1024</v>
      </c>
      <c r="L401" s="91" t="s">
        <v>1037</v>
      </c>
      <c r="M401" s="91" t="s">
        <v>1</v>
      </c>
      <c r="N401" s="91" t="s">
        <v>268</v>
      </c>
      <c r="O401" s="91">
        <v>14</v>
      </c>
    </row>
    <row r="402" spans="1:15" s="91" customFormat="1" x14ac:dyDescent="0.25">
      <c r="A402" s="91" t="s">
        <v>461</v>
      </c>
      <c r="B402" s="326"/>
      <c r="C402" s="91">
        <v>2</v>
      </c>
      <c r="D402" s="91">
        <v>3</v>
      </c>
      <c r="E402" s="91">
        <v>4</v>
      </c>
      <c r="F402" s="91">
        <v>10</v>
      </c>
      <c r="G402" s="91">
        <v>10</v>
      </c>
      <c r="H402" s="91">
        <v>0</v>
      </c>
      <c r="K402" s="91" t="s">
        <v>1024</v>
      </c>
      <c r="L402" s="91" t="s">
        <v>1038</v>
      </c>
      <c r="M402" s="91" t="s">
        <v>1</v>
      </c>
      <c r="N402" s="91" t="s">
        <v>268</v>
      </c>
      <c r="O402" s="91">
        <v>14</v>
      </c>
    </row>
    <row r="403" spans="1:15" s="91" customFormat="1" x14ac:dyDescent="0.25">
      <c r="A403" s="91" t="s">
        <v>461</v>
      </c>
      <c r="B403" s="326"/>
      <c r="C403" s="91">
        <v>3</v>
      </c>
      <c r="D403" s="91">
        <v>3</v>
      </c>
      <c r="E403" s="91">
        <v>3</v>
      </c>
      <c r="F403" s="91">
        <v>7</v>
      </c>
      <c r="G403" s="91">
        <v>6</v>
      </c>
      <c r="H403" s="91">
        <v>0</v>
      </c>
      <c r="K403" s="91" t="s">
        <v>1024</v>
      </c>
      <c r="L403" s="91" t="s">
        <v>1039</v>
      </c>
      <c r="M403" s="91" t="s">
        <v>1</v>
      </c>
      <c r="N403" s="91" t="s">
        <v>268</v>
      </c>
      <c r="O403" s="91">
        <v>14</v>
      </c>
    </row>
    <row r="404" spans="1:15" s="91" customFormat="1" x14ac:dyDescent="0.25">
      <c r="A404" s="91" t="s">
        <v>461</v>
      </c>
      <c r="B404" s="326"/>
      <c r="C404" s="91">
        <v>4</v>
      </c>
      <c r="D404" s="91">
        <v>3</v>
      </c>
      <c r="E404" s="91">
        <v>4</v>
      </c>
      <c r="F404" s="91">
        <v>13</v>
      </c>
      <c r="G404" s="91">
        <v>8</v>
      </c>
      <c r="H404" s="91">
        <v>3</v>
      </c>
      <c r="K404" s="91" t="s">
        <v>1040</v>
      </c>
      <c r="L404" s="91" t="s">
        <v>1041</v>
      </c>
      <c r="M404" s="91" t="s">
        <v>1</v>
      </c>
      <c r="N404" s="91" t="s">
        <v>268</v>
      </c>
      <c r="O404" s="91">
        <v>14</v>
      </c>
    </row>
    <row r="405" spans="1:15" s="91" customFormat="1" x14ac:dyDescent="0.25">
      <c r="A405" s="91" t="s">
        <v>461</v>
      </c>
      <c r="B405" s="326"/>
      <c r="C405" s="91">
        <v>5</v>
      </c>
      <c r="D405" s="91">
        <v>3</v>
      </c>
      <c r="E405" s="91">
        <v>3</v>
      </c>
      <c r="F405" s="91">
        <v>9</v>
      </c>
      <c r="G405" s="91">
        <v>6</v>
      </c>
      <c r="H405" s="91">
        <v>4</v>
      </c>
      <c r="K405" s="91" t="s">
        <v>1042</v>
      </c>
      <c r="L405" s="91" t="s">
        <v>1043</v>
      </c>
      <c r="M405" s="91" t="s">
        <v>1</v>
      </c>
      <c r="N405" s="91" t="s">
        <v>268</v>
      </c>
      <c r="O405" s="91">
        <v>14</v>
      </c>
    </row>
    <row r="406" spans="1:15" s="91" customFormat="1" x14ac:dyDescent="0.25">
      <c r="A406" s="91" t="s">
        <v>461</v>
      </c>
      <c r="B406" s="326"/>
      <c r="C406" s="91">
        <v>6</v>
      </c>
      <c r="D406" s="91">
        <v>3</v>
      </c>
      <c r="E406" s="91">
        <v>3</v>
      </c>
      <c r="F406" s="91">
        <v>8</v>
      </c>
      <c r="G406" s="91">
        <v>6</v>
      </c>
      <c r="H406" s="91">
        <v>0</v>
      </c>
      <c r="K406" s="91" t="s">
        <v>1024</v>
      </c>
      <c r="L406" s="91" t="s">
        <v>1044</v>
      </c>
      <c r="M406" s="91" t="s">
        <v>1</v>
      </c>
      <c r="N406" s="91" t="s">
        <v>268</v>
      </c>
      <c r="O406" s="91">
        <v>14</v>
      </c>
    </row>
    <row r="407" spans="1:15" s="91" customFormat="1" x14ac:dyDescent="0.25">
      <c r="A407" s="91" t="s">
        <v>461</v>
      </c>
      <c r="B407" s="326"/>
      <c r="C407" s="91">
        <v>7</v>
      </c>
      <c r="D407" s="91">
        <v>3</v>
      </c>
      <c r="E407" s="91">
        <v>3</v>
      </c>
      <c r="F407" s="91">
        <v>7</v>
      </c>
      <c r="G407" s="91">
        <v>7</v>
      </c>
      <c r="H407" s="91">
        <v>0</v>
      </c>
      <c r="K407" s="91" t="s">
        <v>1024</v>
      </c>
      <c r="L407" s="91" t="s">
        <v>1039</v>
      </c>
      <c r="M407" s="91" t="s">
        <v>1</v>
      </c>
      <c r="N407" s="91" t="s">
        <v>268</v>
      </c>
      <c r="O407" s="91">
        <v>14</v>
      </c>
    </row>
    <row r="408" spans="1:15" s="91" customFormat="1" x14ac:dyDescent="0.25">
      <c r="A408" s="91" t="s">
        <v>461</v>
      </c>
      <c r="B408" s="326"/>
      <c r="C408" s="91">
        <v>8</v>
      </c>
      <c r="D408" s="91">
        <v>3</v>
      </c>
      <c r="E408" s="91">
        <v>3</v>
      </c>
      <c r="F408" s="91">
        <v>8</v>
      </c>
      <c r="G408" s="91">
        <v>6</v>
      </c>
      <c r="H408" s="91">
        <v>0</v>
      </c>
      <c r="K408" s="91" t="s">
        <v>1024</v>
      </c>
      <c r="L408" s="91" t="s">
        <v>1044</v>
      </c>
      <c r="M408" s="91" t="s">
        <v>1</v>
      </c>
      <c r="N408" s="91" t="s">
        <v>268</v>
      </c>
      <c r="O408" s="91">
        <v>14</v>
      </c>
    </row>
    <row r="409" spans="1:15" s="91" customFormat="1" x14ac:dyDescent="0.25">
      <c r="A409" s="91" t="s">
        <v>461</v>
      </c>
      <c r="B409" s="326"/>
      <c r="C409" s="91">
        <v>9</v>
      </c>
      <c r="D409" s="91">
        <v>3</v>
      </c>
      <c r="E409" s="91">
        <v>3</v>
      </c>
      <c r="F409" s="91">
        <v>9</v>
      </c>
      <c r="G409" s="91">
        <v>7</v>
      </c>
      <c r="H409" s="91">
        <v>0</v>
      </c>
      <c r="K409" s="91" t="s">
        <v>1024</v>
      </c>
      <c r="L409" s="91" t="s">
        <v>1043</v>
      </c>
      <c r="M409" s="91" t="s">
        <v>1</v>
      </c>
      <c r="N409" s="91" t="s">
        <v>268</v>
      </c>
      <c r="O409" s="91">
        <v>14</v>
      </c>
    </row>
    <row r="410" spans="1:15" s="91" customFormat="1" x14ac:dyDescent="0.25">
      <c r="A410" s="91" t="s">
        <v>461</v>
      </c>
      <c r="B410" s="326"/>
      <c r="C410" s="91">
        <v>10</v>
      </c>
      <c r="D410" s="91">
        <v>4</v>
      </c>
      <c r="E410" s="91">
        <v>3</v>
      </c>
      <c r="F410" s="91">
        <v>11</v>
      </c>
      <c r="G410" s="91">
        <v>10</v>
      </c>
      <c r="H410" s="91">
        <v>0</v>
      </c>
      <c r="K410" s="91" t="s">
        <v>1024</v>
      </c>
      <c r="L410" s="91" t="s">
        <v>1045</v>
      </c>
      <c r="M410" s="91" t="s">
        <v>1</v>
      </c>
      <c r="N410" s="91" t="s">
        <v>268</v>
      </c>
      <c r="O410" s="91">
        <v>14</v>
      </c>
    </row>
    <row r="411" spans="1:15" s="91" customFormat="1" x14ac:dyDescent="0.25">
      <c r="A411" s="91" t="s">
        <v>461</v>
      </c>
      <c r="B411" s="326"/>
      <c r="C411" s="91">
        <v>11</v>
      </c>
      <c r="D411" s="91">
        <v>3</v>
      </c>
      <c r="E411" s="91">
        <v>3</v>
      </c>
      <c r="F411" s="91">
        <v>8</v>
      </c>
      <c r="G411" s="91">
        <v>8</v>
      </c>
      <c r="H411" s="91">
        <v>0</v>
      </c>
      <c r="K411" s="91" t="s">
        <v>1024</v>
      </c>
      <c r="L411" s="91" t="s">
        <v>1044</v>
      </c>
      <c r="M411" s="91" t="s">
        <v>1</v>
      </c>
      <c r="N411" s="91" t="s">
        <v>268</v>
      </c>
      <c r="O411" s="91">
        <v>14</v>
      </c>
    </row>
    <row r="412" spans="1:15" s="91" customFormat="1" x14ac:dyDescent="0.25">
      <c r="A412" s="91" t="s">
        <v>461</v>
      </c>
      <c r="B412" s="326"/>
      <c r="C412" s="91">
        <v>12</v>
      </c>
      <c r="D412" s="91">
        <v>3</v>
      </c>
      <c r="E412" s="91">
        <v>4</v>
      </c>
      <c r="F412" s="91">
        <v>16</v>
      </c>
      <c r="G412" s="91">
        <v>11</v>
      </c>
      <c r="H412" s="91">
        <v>4</v>
      </c>
      <c r="K412" s="91" t="s">
        <v>1042</v>
      </c>
      <c r="L412" s="91" t="s">
        <v>1046</v>
      </c>
      <c r="M412" s="91" t="s">
        <v>1</v>
      </c>
      <c r="N412" s="91" t="s">
        <v>268</v>
      </c>
      <c r="O412" s="91">
        <v>14</v>
      </c>
    </row>
    <row r="413" spans="1:15" s="91" customFormat="1" x14ac:dyDescent="0.25">
      <c r="A413" s="91" t="s">
        <v>461</v>
      </c>
      <c r="B413" s="326"/>
      <c r="C413" s="91">
        <v>13</v>
      </c>
      <c r="D413" s="91">
        <v>4</v>
      </c>
      <c r="E413" s="91">
        <v>4</v>
      </c>
      <c r="F413" s="91">
        <v>16</v>
      </c>
      <c r="G413" s="91">
        <v>14</v>
      </c>
      <c r="H413" s="91">
        <v>0</v>
      </c>
      <c r="K413" s="91" t="s">
        <v>1024</v>
      </c>
      <c r="L413" s="91" t="s">
        <v>1046</v>
      </c>
      <c r="M413" s="91" t="s">
        <v>1</v>
      </c>
      <c r="N413" s="91" t="s">
        <v>268</v>
      </c>
      <c r="O413" s="91">
        <v>14</v>
      </c>
    </row>
    <row r="414" spans="1:15" s="91" customFormat="1" x14ac:dyDescent="0.25">
      <c r="A414" s="91" t="s">
        <v>461</v>
      </c>
      <c r="B414" s="326"/>
      <c r="C414" s="91">
        <v>14</v>
      </c>
      <c r="D414" s="91">
        <v>3</v>
      </c>
      <c r="E414" s="91">
        <v>3</v>
      </c>
      <c r="F414" s="91">
        <v>9</v>
      </c>
      <c r="G414" s="91">
        <v>7</v>
      </c>
      <c r="H414" s="91">
        <v>0</v>
      </c>
      <c r="K414" s="91" t="s">
        <v>1024</v>
      </c>
      <c r="L414" s="91" t="s">
        <v>1043</v>
      </c>
      <c r="M414" s="91" t="s">
        <v>1</v>
      </c>
      <c r="N414" s="91" t="s">
        <v>268</v>
      </c>
      <c r="O414" s="91">
        <v>14</v>
      </c>
    </row>
    <row r="415" spans="1:15" s="91" customFormat="1" x14ac:dyDescent="0.25">
      <c r="A415" s="91" t="s">
        <v>461</v>
      </c>
      <c r="B415" s="326"/>
      <c r="C415" s="91">
        <v>15</v>
      </c>
      <c r="D415" s="91">
        <v>3</v>
      </c>
      <c r="E415" s="91">
        <v>3</v>
      </c>
      <c r="F415" s="91">
        <v>8</v>
      </c>
      <c r="G415" s="91">
        <v>8</v>
      </c>
      <c r="H415" s="91">
        <v>0</v>
      </c>
      <c r="K415" s="91" t="s">
        <v>1024</v>
      </c>
      <c r="L415" s="91" t="s">
        <v>1044</v>
      </c>
      <c r="M415" s="91" t="s">
        <v>1</v>
      </c>
      <c r="N415" s="91" t="s">
        <v>268</v>
      </c>
      <c r="O415" s="91">
        <v>14</v>
      </c>
    </row>
    <row r="416" spans="1:15" s="91" customFormat="1" x14ac:dyDescent="0.25">
      <c r="A416" s="91" t="s">
        <v>461</v>
      </c>
      <c r="B416" s="326"/>
      <c r="C416" s="91">
        <v>16</v>
      </c>
      <c r="D416" s="91">
        <v>3</v>
      </c>
      <c r="E416" s="91">
        <v>3</v>
      </c>
      <c r="F416" s="91">
        <v>8</v>
      </c>
      <c r="G416" s="91">
        <v>8</v>
      </c>
      <c r="H416" s="91">
        <v>0</v>
      </c>
      <c r="K416" s="91" t="s">
        <v>1024</v>
      </c>
      <c r="L416" s="91" t="s">
        <v>1044</v>
      </c>
      <c r="M416" s="91" t="s">
        <v>1</v>
      </c>
      <c r="N416" s="91" t="s">
        <v>268</v>
      </c>
      <c r="O416" s="91">
        <v>14</v>
      </c>
    </row>
    <row r="417" spans="1:15" s="91" customFormat="1" x14ac:dyDescent="0.25">
      <c r="A417" s="91" t="s">
        <v>461</v>
      </c>
      <c r="B417" s="326"/>
      <c r="C417" s="91">
        <v>17</v>
      </c>
      <c r="D417" s="91">
        <v>4</v>
      </c>
      <c r="E417" s="91">
        <v>3</v>
      </c>
      <c r="F417" s="91">
        <v>12</v>
      </c>
      <c r="G417" s="91">
        <v>9</v>
      </c>
      <c r="H417" s="91">
        <v>3</v>
      </c>
      <c r="K417" s="91" t="s">
        <v>1040</v>
      </c>
      <c r="L417" s="91" t="s">
        <v>1037</v>
      </c>
      <c r="M417" s="91" t="s">
        <v>1</v>
      </c>
      <c r="N417" s="91" t="s">
        <v>268</v>
      </c>
      <c r="O417" s="91">
        <v>14</v>
      </c>
    </row>
    <row r="418" spans="1:15" s="91" customFormat="1" x14ac:dyDescent="0.25">
      <c r="A418" s="91" t="s">
        <v>461</v>
      </c>
      <c r="B418" s="326"/>
      <c r="C418" s="91">
        <v>18</v>
      </c>
      <c r="D418" s="91">
        <v>3</v>
      </c>
      <c r="E418" s="91">
        <v>3</v>
      </c>
      <c r="F418" s="91">
        <v>8</v>
      </c>
      <c r="G418" s="91">
        <v>7</v>
      </c>
      <c r="H418" s="91">
        <v>0</v>
      </c>
      <c r="K418" s="91" t="s">
        <v>1024</v>
      </c>
      <c r="L418" s="91" t="s">
        <v>1044</v>
      </c>
      <c r="M418" s="91" t="s">
        <v>1</v>
      </c>
      <c r="N418" s="91" t="s">
        <v>268</v>
      </c>
      <c r="O418" s="91">
        <v>14</v>
      </c>
    </row>
    <row r="419" spans="1:15" s="91" customFormat="1" x14ac:dyDescent="0.25">
      <c r="A419" s="91" t="s">
        <v>461</v>
      </c>
      <c r="B419" s="326"/>
      <c r="C419" s="91">
        <v>19</v>
      </c>
      <c r="D419" s="91">
        <v>3</v>
      </c>
      <c r="E419" s="91">
        <v>3</v>
      </c>
      <c r="F419" s="91">
        <v>9</v>
      </c>
      <c r="G419" s="91">
        <v>8</v>
      </c>
      <c r="H419" s="91">
        <v>0</v>
      </c>
      <c r="K419" s="91" t="s">
        <v>1024</v>
      </c>
      <c r="L419" s="91" t="s">
        <v>1043</v>
      </c>
      <c r="M419" s="91" t="s">
        <v>1</v>
      </c>
      <c r="N419" s="91" t="s">
        <v>268</v>
      </c>
      <c r="O419" s="91">
        <v>14</v>
      </c>
    </row>
    <row r="420" spans="1:15" s="91" customFormat="1" x14ac:dyDescent="0.25">
      <c r="A420" s="91" t="s">
        <v>461</v>
      </c>
      <c r="B420" s="326"/>
      <c r="C420" s="91">
        <v>20</v>
      </c>
      <c r="D420" s="91">
        <v>3</v>
      </c>
      <c r="E420" s="91">
        <v>3</v>
      </c>
      <c r="F420" s="91">
        <v>8</v>
      </c>
      <c r="G420" s="91">
        <v>7</v>
      </c>
      <c r="H420" s="91">
        <v>0</v>
      </c>
      <c r="K420" s="91" t="s">
        <v>1024</v>
      </c>
      <c r="L420" s="91" t="s">
        <v>1044</v>
      </c>
      <c r="M420" s="91" t="s">
        <v>1</v>
      </c>
      <c r="N420" s="91" t="s">
        <v>268</v>
      </c>
      <c r="O420" s="91">
        <v>14</v>
      </c>
    </row>
    <row r="421" spans="1:15" s="91" customFormat="1" x14ac:dyDescent="0.25">
      <c r="A421" s="91" t="s">
        <v>461</v>
      </c>
      <c r="B421" s="326"/>
      <c r="C421" s="91">
        <v>21</v>
      </c>
      <c r="D421" s="91">
        <v>3</v>
      </c>
      <c r="E421" s="91">
        <v>5</v>
      </c>
      <c r="F421" s="91">
        <v>12</v>
      </c>
      <c r="G421" s="91">
        <v>8</v>
      </c>
      <c r="H421" s="91">
        <v>0</v>
      </c>
      <c r="K421" s="91" t="s">
        <v>1024</v>
      </c>
      <c r="L421" s="91" t="s">
        <v>1037</v>
      </c>
      <c r="M421" s="91" t="s">
        <v>1</v>
      </c>
      <c r="N421" s="91" t="s">
        <v>268</v>
      </c>
      <c r="O421" s="91">
        <v>14</v>
      </c>
    </row>
    <row r="422" spans="1:15" s="91" customFormat="1" x14ac:dyDescent="0.25">
      <c r="A422" s="91" t="s">
        <v>461</v>
      </c>
      <c r="B422" s="326"/>
      <c r="C422" s="91">
        <v>22</v>
      </c>
      <c r="D422" s="91" t="s">
        <v>58</v>
      </c>
      <c r="E422" s="91">
        <v>0</v>
      </c>
      <c r="F422" s="91">
        <v>0</v>
      </c>
      <c r="G422" s="91">
        <v>0</v>
      </c>
      <c r="H422" s="91">
        <v>0</v>
      </c>
      <c r="K422" s="91" t="s">
        <v>1024</v>
      </c>
      <c r="L422" s="91" t="s">
        <v>1047</v>
      </c>
      <c r="M422" s="91" t="s">
        <v>1</v>
      </c>
      <c r="N422" s="91" t="s">
        <v>268</v>
      </c>
      <c r="O422" s="91">
        <v>14</v>
      </c>
    </row>
    <row r="423" spans="1:15" s="91" customFormat="1" x14ac:dyDescent="0.25">
      <c r="A423" s="91" t="s">
        <v>461</v>
      </c>
      <c r="B423" s="326"/>
      <c r="C423" s="91">
        <v>23</v>
      </c>
      <c r="D423" s="91" t="s">
        <v>58</v>
      </c>
      <c r="E423" s="91">
        <v>0</v>
      </c>
      <c r="F423" s="91">
        <v>0</v>
      </c>
      <c r="G423" s="91">
        <v>0</v>
      </c>
      <c r="H423" s="91">
        <v>0</v>
      </c>
      <c r="K423" s="91" t="s">
        <v>1024</v>
      </c>
      <c r="L423" s="91" t="s">
        <v>1047</v>
      </c>
      <c r="M423" s="91" t="s">
        <v>1</v>
      </c>
      <c r="N423" s="91" t="s">
        <v>268</v>
      </c>
      <c r="O423" s="91">
        <v>14</v>
      </c>
    </row>
    <row r="424" spans="1:15" s="91" customFormat="1" x14ac:dyDescent="0.25">
      <c r="A424" s="91" t="s">
        <v>461</v>
      </c>
      <c r="B424" s="326"/>
      <c r="C424" s="91">
        <v>24</v>
      </c>
      <c r="D424" s="91" t="s">
        <v>58</v>
      </c>
      <c r="E424" s="91">
        <v>0</v>
      </c>
      <c r="F424" s="91">
        <v>0</v>
      </c>
      <c r="G424" s="91">
        <v>0</v>
      </c>
      <c r="H424" s="91">
        <v>0</v>
      </c>
      <c r="K424" s="91" t="s">
        <v>1024</v>
      </c>
      <c r="L424" s="91" t="s">
        <v>1047</v>
      </c>
      <c r="M424" s="91" t="s">
        <v>1</v>
      </c>
      <c r="N424" s="91" t="s">
        <v>268</v>
      </c>
      <c r="O424" s="91">
        <v>14</v>
      </c>
    </row>
    <row r="425" spans="1:15" s="91" customFormat="1" x14ac:dyDescent="0.25">
      <c r="A425" s="91" t="s">
        <v>461</v>
      </c>
      <c r="B425" s="326"/>
      <c r="C425" s="91">
        <v>25</v>
      </c>
      <c r="D425" s="91" t="s">
        <v>58</v>
      </c>
      <c r="E425" s="91">
        <v>0</v>
      </c>
      <c r="F425" s="91">
        <v>0</v>
      </c>
      <c r="G425" s="91">
        <v>0</v>
      </c>
      <c r="H425" s="91">
        <v>0</v>
      </c>
      <c r="K425" s="91" t="s">
        <v>1024</v>
      </c>
      <c r="L425" s="91" t="s">
        <v>1047</v>
      </c>
      <c r="M425" s="91" t="s">
        <v>1</v>
      </c>
      <c r="N425" s="91" t="s">
        <v>268</v>
      </c>
      <c r="O425" s="91">
        <v>14</v>
      </c>
    </row>
    <row r="426" spans="1:15" s="91" customFormat="1" x14ac:dyDescent="0.25">
      <c r="A426" s="91" t="s">
        <v>461</v>
      </c>
      <c r="B426" s="326"/>
      <c r="C426" s="91">
        <v>26</v>
      </c>
      <c r="D426" s="91" t="s">
        <v>58</v>
      </c>
      <c r="E426" s="91">
        <v>0</v>
      </c>
      <c r="F426" s="91">
        <v>0</v>
      </c>
      <c r="G426" s="91">
        <v>0</v>
      </c>
      <c r="H426" s="91">
        <v>0</v>
      </c>
      <c r="K426" s="91" t="s">
        <v>1024</v>
      </c>
      <c r="L426" s="91" t="s">
        <v>1047</v>
      </c>
      <c r="M426" s="91" t="s">
        <v>1</v>
      </c>
      <c r="N426" s="91" t="s">
        <v>268</v>
      </c>
      <c r="O426" s="91">
        <v>14</v>
      </c>
    </row>
    <row r="427" spans="1:15" s="91" customFormat="1" x14ac:dyDescent="0.25">
      <c r="A427" s="91" t="s">
        <v>461</v>
      </c>
      <c r="B427" s="326"/>
      <c r="C427" s="91">
        <v>27</v>
      </c>
      <c r="D427" s="91" t="s">
        <v>58</v>
      </c>
      <c r="E427" s="91">
        <v>0</v>
      </c>
      <c r="F427" s="91">
        <v>0</v>
      </c>
      <c r="G427" s="91">
        <v>0</v>
      </c>
      <c r="H427" s="91">
        <v>0</v>
      </c>
      <c r="K427" s="91" t="s">
        <v>1024</v>
      </c>
      <c r="L427" s="91" t="s">
        <v>1047</v>
      </c>
      <c r="M427" s="91" t="s">
        <v>1</v>
      </c>
      <c r="N427" s="91" t="s">
        <v>268</v>
      </c>
      <c r="O427" s="91">
        <v>14</v>
      </c>
    </row>
    <row r="428" spans="1:15" s="78" customFormat="1" ht="15" customHeight="1" x14ac:dyDescent="0.25">
      <c r="A428" s="318" t="s">
        <v>695</v>
      </c>
      <c r="B428" s="323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268</v>
      </c>
      <c r="O428" s="78">
        <v>14</v>
      </c>
    </row>
    <row r="429" spans="1:15" s="78" customFormat="1" x14ac:dyDescent="0.25">
      <c r="A429" s="318" t="s">
        <v>695</v>
      </c>
      <c r="B429" s="323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268</v>
      </c>
      <c r="O429" s="78">
        <v>14</v>
      </c>
    </row>
    <row r="430" spans="1:15" s="78" customFormat="1" x14ac:dyDescent="0.25">
      <c r="A430" s="318" t="s">
        <v>695</v>
      </c>
      <c r="B430" s="323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268</v>
      </c>
      <c r="O430" s="78">
        <v>14</v>
      </c>
    </row>
    <row r="431" spans="1:15" s="78" customFormat="1" x14ac:dyDescent="0.25">
      <c r="A431" s="318" t="s">
        <v>695</v>
      </c>
      <c r="B431" s="323">
        <v>14</v>
      </c>
      <c r="C431" s="78">
        <v>4</v>
      </c>
      <c r="D431" s="78">
        <v>3</v>
      </c>
      <c r="H431" s="78">
        <v>0</v>
      </c>
      <c r="M431" s="78" t="s">
        <v>1</v>
      </c>
      <c r="N431" s="78" t="s">
        <v>268</v>
      </c>
      <c r="O431" s="78">
        <v>14</v>
      </c>
    </row>
    <row r="432" spans="1:15" s="78" customFormat="1" x14ac:dyDescent="0.25">
      <c r="A432" s="318" t="s">
        <v>695</v>
      </c>
      <c r="B432" s="323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268</v>
      </c>
      <c r="O432" s="78">
        <v>14</v>
      </c>
    </row>
    <row r="433" spans="1:16" s="78" customFormat="1" x14ac:dyDescent="0.25">
      <c r="A433" s="318" t="s">
        <v>695</v>
      </c>
      <c r="B433" s="323">
        <v>14</v>
      </c>
      <c r="C433" s="78">
        <v>6</v>
      </c>
      <c r="D433" s="78">
        <v>3</v>
      </c>
      <c r="H433" s="78">
        <v>1</v>
      </c>
      <c r="I433" s="78">
        <v>6</v>
      </c>
      <c r="J433" s="78">
        <v>27</v>
      </c>
      <c r="K433" s="78">
        <v>16</v>
      </c>
      <c r="L433" s="78" t="s">
        <v>697</v>
      </c>
      <c r="M433" s="78" t="s">
        <v>1</v>
      </c>
      <c r="N433" s="78" t="s">
        <v>268</v>
      </c>
      <c r="O433" s="78">
        <v>15</v>
      </c>
      <c r="P433" s="78" t="s">
        <v>696</v>
      </c>
    </row>
    <row r="434" spans="1:16" s="78" customFormat="1" x14ac:dyDescent="0.25">
      <c r="A434" s="318" t="s">
        <v>695</v>
      </c>
      <c r="B434" s="323">
        <v>14</v>
      </c>
      <c r="C434" s="78">
        <v>7</v>
      </c>
      <c r="D434" s="78">
        <v>3</v>
      </c>
      <c r="H434" s="78">
        <v>1</v>
      </c>
      <c r="I434" s="78">
        <v>6</v>
      </c>
      <c r="J434" s="78">
        <v>28</v>
      </c>
      <c r="K434" s="78">
        <v>14</v>
      </c>
      <c r="L434" s="78" t="s">
        <v>699</v>
      </c>
      <c r="M434" s="78" t="s">
        <v>1</v>
      </c>
      <c r="N434" s="78" t="s">
        <v>268</v>
      </c>
      <c r="O434" s="78">
        <v>16</v>
      </c>
      <c r="P434" s="78" t="s">
        <v>698</v>
      </c>
    </row>
    <row r="435" spans="1:16" s="78" customFormat="1" x14ac:dyDescent="0.25">
      <c r="A435" s="318" t="s">
        <v>695</v>
      </c>
      <c r="B435" s="323">
        <v>14</v>
      </c>
      <c r="C435" s="78">
        <v>8</v>
      </c>
      <c r="D435" s="78">
        <v>3</v>
      </c>
      <c r="H435" s="78">
        <v>0</v>
      </c>
      <c r="M435" s="78" t="s">
        <v>1</v>
      </c>
      <c r="N435" s="78" t="s">
        <v>268</v>
      </c>
      <c r="O435" s="78">
        <v>16</v>
      </c>
    </row>
    <row r="436" spans="1:16" s="78" customFormat="1" x14ac:dyDescent="0.25">
      <c r="A436" s="318" t="s">
        <v>695</v>
      </c>
      <c r="B436" s="323">
        <v>14</v>
      </c>
      <c r="C436" s="78">
        <v>9</v>
      </c>
      <c r="D436" s="78">
        <v>3</v>
      </c>
      <c r="H436" s="78">
        <v>0</v>
      </c>
      <c r="M436" s="78" t="s">
        <v>1</v>
      </c>
      <c r="N436" s="78" t="s">
        <v>268</v>
      </c>
      <c r="O436" s="78">
        <v>16</v>
      </c>
    </row>
    <row r="437" spans="1:16" s="78" customFormat="1" x14ac:dyDescent="0.25">
      <c r="A437" s="318" t="s">
        <v>695</v>
      </c>
      <c r="B437" s="323">
        <v>14</v>
      </c>
      <c r="C437" s="78">
        <v>10</v>
      </c>
      <c r="D437" s="78">
        <v>4</v>
      </c>
      <c r="H437" s="78">
        <v>0</v>
      </c>
      <c r="M437" s="78" t="s">
        <v>1</v>
      </c>
      <c r="N437" s="78" t="s">
        <v>268</v>
      </c>
      <c r="O437" s="78">
        <v>16</v>
      </c>
    </row>
    <row r="438" spans="1:16" s="78" customFormat="1" x14ac:dyDescent="0.25">
      <c r="A438" s="318" t="s">
        <v>695</v>
      </c>
      <c r="B438" s="323">
        <v>14</v>
      </c>
      <c r="C438" s="78">
        <v>11</v>
      </c>
      <c r="D438" s="78">
        <v>3</v>
      </c>
      <c r="H438" s="78">
        <v>0</v>
      </c>
      <c r="M438" s="78" t="s">
        <v>1</v>
      </c>
      <c r="N438" s="78" t="s">
        <v>268</v>
      </c>
      <c r="O438" s="78">
        <v>16</v>
      </c>
    </row>
    <row r="439" spans="1:16" s="78" customFormat="1" x14ac:dyDescent="0.25">
      <c r="A439" s="318" t="s">
        <v>695</v>
      </c>
      <c r="B439" s="323">
        <v>14</v>
      </c>
      <c r="C439" s="78">
        <v>12</v>
      </c>
      <c r="D439" s="78">
        <v>3</v>
      </c>
      <c r="H439" s="78">
        <v>2</v>
      </c>
      <c r="M439" s="78" t="s">
        <v>1</v>
      </c>
      <c r="N439" s="78" t="s">
        <v>268</v>
      </c>
      <c r="O439" s="78">
        <v>16</v>
      </c>
    </row>
    <row r="440" spans="1:16" s="78" customFormat="1" x14ac:dyDescent="0.25">
      <c r="A440" s="318" t="s">
        <v>695</v>
      </c>
      <c r="B440" s="323">
        <v>14</v>
      </c>
      <c r="C440" s="78">
        <v>13</v>
      </c>
      <c r="D440" s="78">
        <v>4</v>
      </c>
      <c r="H440" s="78">
        <v>1</v>
      </c>
      <c r="I440" s="78">
        <v>7</v>
      </c>
      <c r="J440" s="78">
        <v>68</v>
      </c>
      <c r="K440" s="78">
        <v>20</v>
      </c>
      <c r="L440" s="78" t="s">
        <v>701</v>
      </c>
      <c r="M440" s="78" t="s">
        <v>1</v>
      </c>
      <c r="N440" s="78" t="s">
        <v>268</v>
      </c>
      <c r="O440" s="78">
        <v>17</v>
      </c>
      <c r="P440" s="78" t="s">
        <v>700</v>
      </c>
    </row>
    <row r="441" spans="1:16" s="78" customFormat="1" x14ac:dyDescent="0.25">
      <c r="A441" s="318" t="s">
        <v>695</v>
      </c>
      <c r="B441" s="323">
        <v>14</v>
      </c>
      <c r="C441" s="78">
        <v>14</v>
      </c>
      <c r="D441" s="78">
        <v>3</v>
      </c>
      <c r="H441" s="78">
        <v>1</v>
      </c>
      <c r="I441" s="78">
        <v>6</v>
      </c>
      <c r="J441" s="78">
        <v>53</v>
      </c>
      <c r="K441" s="78">
        <v>16</v>
      </c>
      <c r="L441" s="78" t="s">
        <v>703</v>
      </c>
      <c r="M441" s="78" t="s">
        <v>1</v>
      </c>
      <c r="N441" s="78" t="s">
        <v>268</v>
      </c>
      <c r="O441" s="78">
        <v>18</v>
      </c>
      <c r="P441" s="78" t="s">
        <v>702</v>
      </c>
    </row>
    <row r="442" spans="1:16" s="78" customFormat="1" x14ac:dyDescent="0.25">
      <c r="A442" s="318" t="s">
        <v>695</v>
      </c>
      <c r="B442" s="323">
        <v>14</v>
      </c>
      <c r="C442" s="78">
        <v>15</v>
      </c>
      <c r="D442" s="78">
        <v>3</v>
      </c>
      <c r="H442" s="78">
        <v>0</v>
      </c>
      <c r="M442" s="78" t="s">
        <v>1</v>
      </c>
      <c r="N442" s="78" t="s">
        <v>268</v>
      </c>
      <c r="O442" s="78">
        <v>18</v>
      </c>
    </row>
    <row r="443" spans="1:16" s="78" customFormat="1" x14ac:dyDescent="0.25">
      <c r="A443" s="318" t="s">
        <v>695</v>
      </c>
      <c r="B443" s="323">
        <v>14</v>
      </c>
      <c r="C443" s="78">
        <v>16</v>
      </c>
      <c r="D443" s="78">
        <v>3</v>
      </c>
      <c r="H443" s="78">
        <v>0</v>
      </c>
      <c r="M443" s="78" t="s">
        <v>1</v>
      </c>
      <c r="N443" s="78" t="s">
        <v>268</v>
      </c>
      <c r="O443" s="78">
        <v>18</v>
      </c>
    </row>
    <row r="444" spans="1:16" s="78" customFormat="1" x14ac:dyDescent="0.25">
      <c r="A444" s="318" t="s">
        <v>695</v>
      </c>
      <c r="B444" s="323">
        <v>14</v>
      </c>
      <c r="C444" s="78">
        <v>17</v>
      </c>
      <c r="D444" s="78">
        <v>4</v>
      </c>
      <c r="H444" s="78">
        <v>0</v>
      </c>
      <c r="M444" s="78" t="s">
        <v>1</v>
      </c>
      <c r="N444" s="78" t="s">
        <v>268</v>
      </c>
      <c r="O444" s="78">
        <v>18</v>
      </c>
    </row>
    <row r="445" spans="1:16" s="78" customFormat="1" x14ac:dyDescent="0.25">
      <c r="A445" s="318" t="s">
        <v>695</v>
      </c>
      <c r="B445" s="323">
        <v>14</v>
      </c>
      <c r="C445" s="78">
        <v>18</v>
      </c>
      <c r="D445" s="78">
        <v>3</v>
      </c>
      <c r="H445" s="78">
        <v>0</v>
      </c>
      <c r="M445" s="78" t="s">
        <v>1</v>
      </c>
      <c r="N445" s="78" t="s">
        <v>268</v>
      </c>
      <c r="O445" s="78">
        <v>18</v>
      </c>
    </row>
    <row r="446" spans="1:16" s="78" customFormat="1" x14ac:dyDescent="0.25">
      <c r="A446" s="318" t="s">
        <v>695</v>
      </c>
      <c r="B446" s="323">
        <v>14</v>
      </c>
      <c r="C446" s="78">
        <v>19</v>
      </c>
      <c r="D446" s="78">
        <v>3</v>
      </c>
      <c r="H446" s="78">
        <v>1</v>
      </c>
      <c r="I446" s="78">
        <v>6</v>
      </c>
      <c r="J446" s="78">
        <v>40</v>
      </c>
      <c r="K446" s="78">
        <v>24</v>
      </c>
      <c r="L446" s="78" t="s">
        <v>705</v>
      </c>
      <c r="M446" s="78" t="s">
        <v>1</v>
      </c>
      <c r="N446" s="78" t="s">
        <v>268</v>
      </c>
      <c r="O446" s="78">
        <v>19</v>
      </c>
      <c r="P446" s="78" t="s">
        <v>704</v>
      </c>
    </row>
    <row r="447" spans="1:16" s="78" customFormat="1" x14ac:dyDescent="0.25">
      <c r="A447" s="318" t="s">
        <v>695</v>
      </c>
      <c r="B447" s="323">
        <v>14</v>
      </c>
      <c r="C447" s="78">
        <v>20</v>
      </c>
      <c r="D447" s="78">
        <v>3</v>
      </c>
      <c r="H447" s="78">
        <v>0</v>
      </c>
      <c r="M447" s="78" t="s">
        <v>1</v>
      </c>
      <c r="N447" s="78" t="s">
        <v>268</v>
      </c>
      <c r="O447" s="78">
        <v>19</v>
      </c>
    </row>
    <row r="448" spans="1:16" s="78" customFormat="1" x14ac:dyDescent="0.25">
      <c r="A448" s="318" t="s">
        <v>695</v>
      </c>
      <c r="B448" s="323">
        <v>14</v>
      </c>
      <c r="C448" s="78">
        <v>21</v>
      </c>
      <c r="D448" s="78">
        <v>3</v>
      </c>
      <c r="H448" s="78">
        <v>0</v>
      </c>
      <c r="M448" s="78" t="s">
        <v>1</v>
      </c>
      <c r="N448" s="78" t="s">
        <v>268</v>
      </c>
      <c r="O448" s="78">
        <v>19</v>
      </c>
    </row>
    <row r="449" spans="1:15" s="78" customFormat="1" x14ac:dyDescent="0.25">
      <c r="A449" s="318" t="s">
        <v>695</v>
      </c>
      <c r="B449" s="323">
        <v>14</v>
      </c>
      <c r="C449" s="78">
        <v>22</v>
      </c>
      <c r="D449" s="78" t="s">
        <v>58</v>
      </c>
      <c r="H449" s="78">
        <v>0</v>
      </c>
      <c r="M449" s="78" t="s">
        <v>1</v>
      </c>
      <c r="N449" s="78" t="s">
        <v>268</v>
      </c>
      <c r="O449" s="78">
        <v>19</v>
      </c>
    </row>
    <row r="450" spans="1:15" s="78" customFormat="1" x14ac:dyDescent="0.25">
      <c r="A450" s="318" t="s">
        <v>695</v>
      </c>
      <c r="B450" s="323">
        <v>14</v>
      </c>
      <c r="C450" s="78">
        <v>23</v>
      </c>
      <c r="D450" s="78" t="s">
        <v>58</v>
      </c>
      <c r="H450" s="78">
        <v>0</v>
      </c>
      <c r="M450" s="78" t="s">
        <v>1</v>
      </c>
      <c r="N450" s="78" t="s">
        <v>268</v>
      </c>
      <c r="O450" s="78">
        <v>19</v>
      </c>
    </row>
    <row r="451" spans="1:15" s="78" customFormat="1" x14ac:dyDescent="0.25">
      <c r="A451" s="318" t="s">
        <v>695</v>
      </c>
      <c r="B451" s="323">
        <v>14</v>
      </c>
      <c r="C451" s="78">
        <v>24</v>
      </c>
      <c r="D451" s="78" t="s">
        <v>58</v>
      </c>
      <c r="H451" s="78">
        <v>0</v>
      </c>
      <c r="M451" s="78" t="s">
        <v>1</v>
      </c>
      <c r="N451" s="78" t="s">
        <v>268</v>
      </c>
      <c r="O451" s="78">
        <v>19</v>
      </c>
    </row>
    <row r="452" spans="1:15" s="78" customFormat="1" x14ac:dyDescent="0.25">
      <c r="A452" s="318" t="s">
        <v>695</v>
      </c>
      <c r="B452" s="323">
        <v>14</v>
      </c>
      <c r="C452" s="78">
        <v>25</v>
      </c>
      <c r="D452" s="78" t="s">
        <v>58</v>
      </c>
      <c r="H452" s="78">
        <v>0</v>
      </c>
      <c r="M452" s="78" t="s">
        <v>1</v>
      </c>
      <c r="N452" s="78" t="s">
        <v>268</v>
      </c>
      <c r="O452" s="78">
        <v>19</v>
      </c>
    </row>
    <row r="453" spans="1:15" s="78" customFormat="1" x14ac:dyDescent="0.25">
      <c r="A453" s="318" t="s">
        <v>695</v>
      </c>
      <c r="B453" s="323">
        <v>14</v>
      </c>
      <c r="C453" s="78">
        <v>26</v>
      </c>
      <c r="D453" s="78" t="s">
        <v>58</v>
      </c>
      <c r="H453" s="78">
        <v>0</v>
      </c>
      <c r="M453" s="78" t="s">
        <v>1</v>
      </c>
      <c r="N453" s="78" t="s">
        <v>268</v>
      </c>
      <c r="O453" s="78">
        <v>19</v>
      </c>
    </row>
    <row r="454" spans="1:15" s="78" customFormat="1" x14ac:dyDescent="0.25">
      <c r="A454" s="318" t="s">
        <v>695</v>
      </c>
      <c r="B454" s="323">
        <v>14</v>
      </c>
      <c r="C454" s="78">
        <v>27</v>
      </c>
      <c r="D454" s="78" t="s">
        <v>58</v>
      </c>
      <c r="H454" s="78">
        <v>0</v>
      </c>
      <c r="M454" s="78" t="s">
        <v>1</v>
      </c>
      <c r="N454" s="78" t="s">
        <v>268</v>
      </c>
      <c r="O454" s="78">
        <v>19</v>
      </c>
    </row>
    <row r="455" spans="1:15" s="91" customFormat="1" ht="15" customHeight="1" x14ac:dyDescent="0.25">
      <c r="A455" s="346" t="s">
        <v>706</v>
      </c>
      <c r="B455" s="326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268</v>
      </c>
      <c r="O455" s="91">
        <v>19</v>
      </c>
    </row>
    <row r="456" spans="1:15" s="91" customFormat="1" x14ac:dyDescent="0.25">
      <c r="A456" s="346" t="s">
        <v>706</v>
      </c>
      <c r="B456" s="326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268</v>
      </c>
      <c r="O456" s="91">
        <v>19</v>
      </c>
    </row>
    <row r="457" spans="1:15" s="91" customFormat="1" x14ac:dyDescent="0.25">
      <c r="A457" s="346" t="s">
        <v>706</v>
      </c>
      <c r="B457" s="326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268</v>
      </c>
      <c r="O457" s="91">
        <v>19</v>
      </c>
    </row>
    <row r="458" spans="1:15" s="91" customFormat="1" x14ac:dyDescent="0.25">
      <c r="A458" s="346" t="s">
        <v>706</v>
      </c>
      <c r="B458" s="326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268</v>
      </c>
      <c r="O458" s="91">
        <v>19</v>
      </c>
    </row>
    <row r="459" spans="1:15" s="91" customFormat="1" x14ac:dyDescent="0.25">
      <c r="A459" s="346" t="s">
        <v>706</v>
      </c>
      <c r="B459" s="326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268</v>
      </c>
      <c r="O459" s="91">
        <v>19</v>
      </c>
    </row>
    <row r="460" spans="1:15" s="91" customFormat="1" x14ac:dyDescent="0.25">
      <c r="A460" s="346" t="s">
        <v>706</v>
      </c>
      <c r="B460" s="326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268</v>
      </c>
      <c r="O460" s="91">
        <v>19</v>
      </c>
    </row>
    <row r="461" spans="1:15" s="91" customFormat="1" x14ac:dyDescent="0.25">
      <c r="A461" s="346" t="s">
        <v>706</v>
      </c>
      <c r="B461" s="326">
        <v>17</v>
      </c>
      <c r="C461" s="91">
        <v>7</v>
      </c>
      <c r="D461" s="91">
        <v>3</v>
      </c>
      <c r="H461" s="91">
        <v>0</v>
      </c>
      <c r="M461" s="91" t="s">
        <v>1</v>
      </c>
      <c r="N461" s="91" t="s">
        <v>268</v>
      </c>
      <c r="O461" s="91">
        <v>19</v>
      </c>
    </row>
    <row r="462" spans="1:15" s="91" customFormat="1" x14ac:dyDescent="0.25">
      <c r="A462" s="346" t="s">
        <v>706</v>
      </c>
      <c r="B462" s="326">
        <v>17</v>
      </c>
      <c r="C462" s="91">
        <v>8</v>
      </c>
      <c r="D462" s="91">
        <v>3</v>
      </c>
      <c r="H462" s="91">
        <v>0</v>
      </c>
      <c r="M462" s="91" t="s">
        <v>1</v>
      </c>
      <c r="N462" s="91" t="s">
        <v>268</v>
      </c>
      <c r="O462" s="91">
        <v>19</v>
      </c>
    </row>
    <row r="463" spans="1:15" s="91" customFormat="1" x14ac:dyDescent="0.25">
      <c r="A463" s="346" t="s">
        <v>706</v>
      </c>
      <c r="B463" s="326">
        <v>17</v>
      </c>
      <c r="C463" s="91">
        <v>9</v>
      </c>
      <c r="D463" s="91">
        <v>3</v>
      </c>
      <c r="H463" s="91">
        <v>0</v>
      </c>
      <c r="M463" s="91" t="s">
        <v>1</v>
      </c>
      <c r="N463" s="91" t="s">
        <v>268</v>
      </c>
      <c r="O463" s="91">
        <v>19</v>
      </c>
    </row>
    <row r="464" spans="1:15" s="91" customFormat="1" x14ac:dyDescent="0.25">
      <c r="A464" s="346" t="s">
        <v>706</v>
      </c>
      <c r="B464" s="326">
        <v>17</v>
      </c>
      <c r="C464" s="91">
        <v>10</v>
      </c>
      <c r="D464" s="91">
        <v>4</v>
      </c>
      <c r="H464" s="91">
        <v>0</v>
      </c>
      <c r="M464" s="91" t="s">
        <v>1</v>
      </c>
      <c r="N464" s="91" t="s">
        <v>268</v>
      </c>
      <c r="O464" s="91">
        <v>19</v>
      </c>
    </row>
    <row r="465" spans="1:15" s="91" customFormat="1" x14ac:dyDescent="0.25">
      <c r="A465" s="346" t="s">
        <v>706</v>
      </c>
      <c r="B465" s="326">
        <v>17</v>
      </c>
      <c r="C465" s="91">
        <v>11</v>
      </c>
      <c r="D465" s="91">
        <v>3</v>
      </c>
      <c r="H465" s="91">
        <v>0</v>
      </c>
      <c r="M465" s="91" t="s">
        <v>1</v>
      </c>
      <c r="N465" s="91" t="s">
        <v>268</v>
      </c>
      <c r="O465" s="91">
        <v>19</v>
      </c>
    </row>
    <row r="466" spans="1:15" s="91" customFormat="1" x14ac:dyDescent="0.25">
      <c r="A466" s="346" t="s">
        <v>706</v>
      </c>
      <c r="B466" s="326">
        <v>17</v>
      </c>
      <c r="C466" s="91">
        <v>12</v>
      </c>
      <c r="D466" s="91">
        <v>3</v>
      </c>
      <c r="H466" s="91">
        <v>0</v>
      </c>
      <c r="M466" s="91" t="s">
        <v>1</v>
      </c>
      <c r="N466" s="91" t="s">
        <v>268</v>
      </c>
      <c r="O466" s="91">
        <v>19</v>
      </c>
    </row>
    <row r="467" spans="1:15" s="91" customFormat="1" x14ac:dyDescent="0.25">
      <c r="A467" s="346" t="s">
        <v>706</v>
      </c>
      <c r="B467" s="326">
        <v>17</v>
      </c>
      <c r="C467" s="91">
        <v>13</v>
      </c>
      <c r="D467" s="91">
        <v>4</v>
      </c>
      <c r="H467" s="91">
        <v>1</v>
      </c>
      <c r="I467" s="91">
        <v>8</v>
      </c>
      <c r="J467" s="91">
        <v>52</v>
      </c>
      <c r="K467" s="91" t="e">
        <v>#N/A</v>
      </c>
      <c r="L467" s="91" t="e">
        <v>#N/A</v>
      </c>
      <c r="M467" s="91" t="s">
        <v>1</v>
      </c>
      <c r="N467" s="91" t="s">
        <v>268</v>
      </c>
      <c r="O467" s="91">
        <v>19</v>
      </c>
    </row>
    <row r="468" spans="1:15" s="91" customFormat="1" x14ac:dyDescent="0.25">
      <c r="A468" s="346" t="s">
        <v>706</v>
      </c>
      <c r="B468" s="326">
        <v>17</v>
      </c>
      <c r="C468" s="91">
        <v>14</v>
      </c>
      <c r="D468" s="91">
        <v>3</v>
      </c>
      <c r="H468" s="91">
        <v>0</v>
      </c>
      <c r="M468" s="91" t="s">
        <v>1</v>
      </c>
      <c r="N468" s="91" t="s">
        <v>268</v>
      </c>
      <c r="O468" s="91">
        <v>19</v>
      </c>
    </row>
    <row r="469" spans="1:15" s="91" customFormat="1" x14ac:dyDescent="0.25">
      <c r="A469" s="346" t="s">
        <v>706</v>
      </c>
      <c r="B469" s="326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268</v>
      </c>
      <c r="O469" s="91">
        <v>19</v>
      </c>
    </row>
    <row r="470" spans="1:15" s="91" customFormat="1" x14ac:dyDescent="0.25">
      <c r="A470" s="346" t="s">
        <v>706</v>
      </c>
      <c r="B470" s="326">
        <v>17</v>
      </c>
      <c r="C470" s="91">
        <v>16</v>
      </c>
      <c r="D470" s="91">
        <v>3</v>
      </c>
      <c r="H470" s="91">
        <v>0</v>
      </c>
      <c r="M470" s="91" t="s">
        <v>1</v>
      </c>
      <c r="N470" s="91" t="s">
        <v>268</v>
      </c>
      <c r="O470" s="91">
        <v>19</v>
      </c>
    </row>
    <row r="471" spans="1:15" s="91" customFormat="1" x14ac:dyDescent="0.25">
      <c r="A471" s="346" t="s">
        <v>706</v>
      </c>
      <c r="B471" s="326">
        <v>17</v>
      </c>
      <c r="C471" s="91">
        <v>17</v>
      </c>
      <c r="D471" s="91">
        <v>4</v>
      </c>
      <c r="H471" s="91">
        <v>0</v>
      </c>
      <c r="M471" s="91" t="s">
        <v>1</v>
      </c>
      <c r="N471" s="91" t="s">
        <v>268</v>
      </c>
      <c r="O471" s="91">
        <v>19</v>
      </c>
    </row>
    <row r="472" spans="1:15" s="91" customFormat="1" x14ac:dyDescent="0.25">
      <c r="A472" s="346" t="s">
        <v>706</v>
      </c>
      <c r="B472" s="326">
        <v>17</v>
      </c>
      <c r="C472" s="91">
        <v>18</v>
      </c>
      <c r="D472" s="91">
        <v>3</v>
      </c>
      <c r="H472" s="91">
        <v>0</v>
      </c>
      <c r="M472" s="91" t="s">
        <v>1</v>
      </c>
      <c r="N472" s="91" t="s">
        <v>268</v>
      </c>
      <c r="O472" s="91">
        <v>19</v>
      </c>
    </row>
    <row r="473" spans="1:15" s="91" customFormat="1" x14ac:dyDescent="0.25">
      <c r="A473" s="346" t="s">
        <v>706</v>
      </c>
      <c r="B473" s="326">
        <v>17</v>
      </c>
      <c r="C473" s="91">
        <v>19</v>
      </c>
      <c r="D473" s="91">
        <v>3</v>
      </c>
      <c r="H473" s="91">
        <v>0</v>
      </c>
      <c r="M473" s="91" t="s">
        <v>1</v>
      </c>
      <c r="N473" s="91" t="s">
        <v>268</v>
      </c>
      <c r="O473" s="91">
        <v>19</v>
      </c>
    </row>
    <row r="474" spans="1:15" s="91" customFormat="1" x14ac:dyDescent="0.25">
      <c r="A474" s="346" t="s">
        <v>706</v>
      </c>
      <c r="B474" s="326">
        <v>17</v>
      </c>
      <c r="C474" s="91">
        <v>20</v>
      </c>
      <c r="D474" s="91">
        <v>3</v>
      </c>
      <c r="H474" s="91">
        <v>0</v>
      </c>
      <c r="M474" s="91" t="s">
        <v>1</v>
      </c>
      <c r="N474" s="91" t="s">
        <v>268</v>
      </c>
      <c r="O474" s="91">
        <v>19</v>
      </c>
    </row>
    <row r="475" spans="1:15" s="91" customFormat="1" x14ac:dyDescent="0.25">
      <c r="A475" s="346" t="s">
        <v>706</v>
      </c>
      <c r="B475" s="326">
        <v>17</v>
      </c>
      <c r="C475" s="91">
        <v>21</v>
      </c>
      <c r="D475" s="91">
        <v>3</v>
      </c>
      <c r="H475" s="91">
        <v>0</v>
      </c>
      <c r="M475" s="91" t="s">
        <v>1</v>
      </c>
      <c r="N475" s="91" t="s">
        <v>268</v>
      </c>
      <c r="O475" s="91">
        <v>19</v>
      </c>
    </row>
    <row r="476" spans="1:15" s="91" customFormat="1" x14ac:dyDescent="0.25">
      <c r="A476" s="346" t="s">
        <v>706</v>
      </c>
      <c r="B476" s="326">
        <v>17</v>
      </c>
      <c r="C476" s="91">
        <v>22</v>
      </c>
      <c r="D476" s="91" t="s">
        <v>58</v>
      </c>
      <c r="H476" s="91">
        <v>0</v>
      </c>
      <c r="M476" s="91" t="s">
        <v>1</v>
      </c>
      <c r="N476" s="91" t="s">
        <v>268</v>
      </c>
      <c r="O476" s="91">
        <v>19</v>
      </c>
    </row>
    <row r="477" spans="1:15" s="91" customFormat="1" x14ac:dyDescent="0.25">
      <c r="A477" s="346" t="s">
        <v>706</v>
      </c>
      <c r="B477" s="326">
        <v>17</v>
      </c>
      <c r="C477" s="91">
        <v>23</v>
      </c>
      <c r="D477" s="91" t="s">
        <v>58</v>
      </c>
      <c r="H477" s="91">
        <v>0</v>
      </c>
      <c r="M477" s="91" t="s">
        <v>1</v>
      </c>
      <c r="N477" s="91" t="s">
        <v>268</v>
      </c>
      <c r="O477" s="91">
        <v>19</v>
      </c>
    </row>
    <row r="478" spans="1:15" s="91" customFormat="1" x14ac:dyDescent="0.25">
      <c r="A478" s="346" t="s">
        <v>706</v>
      </c>
      <c r="B478" s="326">
        <v>17</v>
      </c>
      <c r="C478" s="91">
        <v>24</v>
      </c>
      <c r="D478" s="91" t="s">
        <v>58</v>
      </c>
      <c r="H478" s="91">
        <v>0</v>
      </c>
      <c r="M478" s="91" t="s">
        <v>1</v>
      </c>
      <c r="N478" s="91" t="s">
        <v>268</v>
      </c>
      <c r="O478" s="91">
        <v>19</v>
      </c>
    </row>
    <row r="479" spans="1:15" s="91" customFormat="1" x14ac:dyDescent="0.25">
      <c r="A479" s="346" t="s">
        <v>706</v>
      </c>
      <c r="B479" s="326">
        <v>17</v>
      </c>
      <c r="C479" s="91">
        <v>25</v>
      </c>
      <c r="D479" s="91" t="s">
        <v>58</v>
      </c>
      <c r="H479" s="91">
        <v>0</v>
      </c>
      <c r="M479" s="91" t="s">
        <v>1</v>
      </c>
      <c r="N479" s="91" t="s">
        <v>268</v>
      </c>
      <c r="O479" s="91">
        <v>19</v>
      </c>
    </row>
    <row r="480" spans="1:15" s="91" customFormat="1" x14ac:dyDescent="0.25">
      <c r="A480" s="346" t="s">
        <v>706</v>
      </c>
      <c r="B480" s="326">
        <v>17</v>
      </c>
      <c r="C480" s="91">
        <v>26</v>
      </c>
      <c r="D480" s="91" t="s">
        <v>58</v>
      </c>
      <c r="H480" s="91">
        <v>0</v>
      </c>
      <c r="M480" s="91" t="s">
        <v>1</v>
      </c>
      <c r="N480" s="91" t="s">
        <v>268</v>
      </c>
      <c r="O480" s="91">
        <v>19</v>
      </c>
    </row>
    <row r="481" spans="1:16" s="91" customFormat="1" x14ac:dyDescent="0.25">
      <c r="A481" s="346" t="s">
        <v>706</v>
      </c>
      <c r="B481" s="326">
        <v>17</v>
      </c>
      <c r="C481" s="91">
        <v>27</v>
      </c>
      <c r="D481" s="91" t="s">
        <v>58</v>
      </c>
      <c r="H481" s="91">
        <v>0</v>
      </c>
      <c r="M481" s="91" t="s">
        <v>1</v>
      </c>
      <c r="N481" s="91" t="s">
        <v>268</v>
      </c>
      <c r="O481" s="91">
        <v>19</v>
      </c>
    </row>
    <row r="482" spans="1:16" s="91" customFormat="1" ht="15" customHeight="1" x14ac:dyDescent="0.25">
      <c r="A482" s="346" t="s">
        <v>706</v>
      </c>
      <c r="B482" s="326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268</v>
      </c>
      <c r="O482" s="91">
        <v>19</v>
      </c>
    </row>
    <row r="483" spans="1:16" s="91" customFormat="1" x14ac:dyDescent="0.25">
      <c r="A483" s="346" t="s">
        <v>706</v>
      </c>
      <c r="B483" s="326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268</v>
      </c>
      <c r="O483" s="91">
        <v>19</v>
      </c>
    </row>
    <row r="484" spans="1:16" s="91" customFormat="1" x14ac:dyDescent="0.25">
      <c r="A484" s="346" t="s">
        <v>706</v>
      </c>
      <c r="B484" s="326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268</v>
      </c>
      <c r="O484" s="91">
        <v>19</v>
      </c>
    </row>
    <row r="485" spans="1:16" s="91" customFormat="1" x14ac:dyDescent="0.25">
      <c r="A485" s="346" t="s">
        <v>706</v>
      </c>
      <c r="B485" s="326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268</v>
      </c>
      <c r="O485" s="91">
        <v>19</v>
      </c>
    </row>
    <row r="486" spans="1:16" s="91" customFormat="1" x14ac:dyDescent="0.25">
      <c r="A486" s="346" t="s">
        <v>706</v>
      </c>
      <c r="B486" s="326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268</v>
      </c>
      <c r="O486" s="91">
        <v>19</v>
      </c>
    </row>
    <row r="487" spans="1:16" s="91" customFormat="1" x14ac:dyDescent="0.25">
      <c r="A487" s="346" t="s">
        <v>706</v>
      </c>
      <c r="B487" s="326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268</v>
      </c>
      <c r="O487" s="91">
        <v>19</v>
      </c>
    </row>
    <row r="488" spans="1:16" s="91" customFormat="1" x14ac:dyDescent="0.25">
      <c r="A488" s="346" t="s">
        <v>706</v>
      </c>
      <c r="B488" s="326">
        <v>17</v>
      </c>
      <c r="C488" s="91">
        <v>7</v>
      </c>
      <c r="D488" s="91">
        <v>3</v>
      </c>
      <c r="H488" s="91">
        <v>0</v>
      </c>
      <c r="M488" s="91" t="s">
        <v>1</v>
      </c>
      <c r="N488" s="91" t="s">
        <v>268</v>
      </c>
      <c r="O488" s="91">
        <v>19</v>
      </c>
    </row>
    <row r="489" spans="1:16" s="91" customFormat="1" x14ac:dyDescent="0.25">
      <c r="A489" s="346" t="s">
        <v>706</v>
      </c>
      <c r="B489" s="326">
        <v>17</v>
      </c>
      <c r="C489" s="91">
        <v>8</v>
      </c>
      <c r="D489" s="91">
        <v>3</v>
      </c>
      <c r="H489" s="91">
        <v>0</v>
      </c>
      <c r="M489" s="91" t="s">
        <v>1</v>
      </c>
      <c r="N489" s="91" t="s">
        <v>268</v>
      </c>
      <c r="O489" s="91">
        <v>19</v>
      </c>
    </row>
    <row r="490" spans="1:16" s="91" customFormat="1" x14ac:dyDescent="0.25">
      <c r="A490" s="346" t="s">
        <v>706</v>
      </c>
      <c r="B490" s="326">
        <v>17</v>
      </c>
      <c r="C490" s="91">
        <v>9</v>
      </c>
      <c r="D490" s="91">
        <v>3</v>
      </c>
      <c r="H490" s="91">
        <v>0</v>
      </c>
      <c r="M490" s="91" t="s">
        <v>1</v>
      </c>
      <c r="N490" s="91" t="s">
        <v>268</v>
      </c>
      <c r="O490" s="91">
        <v>19</v>
      </c>
    </row>
    <row r="491" spans="1:16" s="91" customFormat="1" x14ac:dyDescent="0.25">
      <c r="A491" s="346" t="s">
        <v>706</v>
      </c>
      <c r="B491" s="326">
        <v>17</v>
      </c>
      <c r="C491" s="91">
        <v>10</v>
      </c>
      <c r="D491" s="91">
        <v>4</v>
      </c>
      <c r="H491" s="91">
        <v>0</v>
      </c>
      <c r="M491" s="91" t="s">
        <v>1</v>
      </c>
      <c r="N491" s="91" t="s">
        <v>268</v>
      </c>
      <c r="O491" s="91">
        <v>19</v>
      </c>
    </row>
    <row r="492" spans="1:16" s="91" customFormat="1" x14ac:dyDescent="0.25">
      <c r="A492" s="346" t="s">
        <v>706</v>
      </c>
      <c r="B492" s="326">
        <v>17</v>
      </c>
      <c r="C492" s="91">
        <v>11</v>
      </c>
      <c r="D492" s="91">
        <v>3</v>
      </c>
      <c r="H492" s="91">
        <v>0</v>
      </c>
      <c r="M492" s="91" t="s">
        <v>1</v>
      </c>
      <c r="N492" s="91" t="s">
        <v>268</v>
      </c>
      <c r="O492" s="91">
        <v>19</v>
      </c>
    </row>
    <row r="493" spans="1:16" s="91" customFormat="1" x14ac:dyDescent="0.25">
      <c r="A493" s="346" t="s">
        <v>706</v>
      </c>
      <c r="B493" s="326">
        <v>17</v>
      </c>
      <c r="C493" s="91">
        <v>12</v>
      </c>
      <c r="D493" s="91">
        <v>3</v>
      </c>
      <c r="H493" s="91">
        <v>0</v>
      </c>
      <c r="M493" s="91" t="s">
        <v>1</v>
      </c>
      <c r="N493" s="91" t="s">
        <v>268</v>
      </c>
      <c r="O493" s="91">
        <v>19</v>
      </c>
    </row>
    <row r="494" spans="1:16" s="91" customFormat="1" x14ac:dyDescent="0.25">
      <c r="A494" s="346" t="s">
        <v>706</v>
      </c>
      <c r="B494" s="326">
        <v>17</v>
      </c>
      <c r="C494" s="91">
        <v>13</v>
      </c>
      <c r="D494" s="91">
        <v>4</v>
      </c>
      <c r="H494" s="91">
        <v>1</v>
      </c>
      <c r="I494" s="91">
        <v>9</v>
      </c>
      <c r="J494" s="91">
        <v>52</v>
      </c>
      <c r="K494" s="91">
        <v>20</v>
      </c>
      <c r="L494" s="91" t="s">
        <v>708</v>
      </c>
      <c r="M494" s="91" t="s">
        <v>1</v>
      </c>
      <c r="N494" s="91" t="s">
        <v>268</v>
      </c>
      <c r="O494" s="91">
        <v>20</v>
      </c>
      <c r="P494" s="91" t="s">
        <v>707</v>
      </c>
    </row>
    <row r="495" spans="1:16" s="91" customFormat="1" x14ac:dyDescent="0.25">
      <c r="A495" s="346" t="s">
        <v>706</v>
      </c>
      <c r="B495" s="326">
        <v>17</v>
      </c>
      <c r="C495" s="91">
        <v>14</v>
      </c>
      <c r="D495" s="91">
        <v>3</v>
      </c>
      <c r="H495" s="91">
        <v>0</v>
      </c>
      <c r="M495" s="91" t="s">
        <v>1</v>
      </c>
      <c r="N495" s="91" t="s">
        <v>268</v>
      </c>
      <c r="O495" s="91">
        <v>20</v>
      </c>
    </row>
    <row r="496" spans="1:16" s="91" customFormat="1" x14ac:dyDescent="0.25">
      <c r="A496" s="346" t="s">
        <v>706</v>
      </c>
      <c r="B496" s="326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268</v>
      </c>
      <c r="O496" s="91">
        <v>20</v>
      </c>
    </row>
    <row r="497" spans="1:15" s="91" customFormat="1" x14ac:dyDescent="0.25">
      <c r="A497" s="346" t="s">
        <v>706</v>
      </c>
      <c r="B497" s="326">
        <v>17</v>
      </c>
      <c r="C497" s="91">
        <v>16</v>
      </c>
      <c r="D497" s="91">
        <v>3</v>
      </c>
      <c r="H497" s="91">
        <v>0</v>
      </c>
      <c r="M497" s="91" t="s">
        <v>1</v>
      </c>
      <c r="N497" s="91" t="s">
        <v>268</v>
      </c>
      <c r="O497" s="91">
        <v>20</v>
      </c>
    </row>
    <row r="498" spans="1:15" s="91" customFormat="1" x14ac:dyDescent="0.25">
      <c r="A498" s="346" t="s">
        <v>706</v>
      </c>
      <c r="B498" s="326">
        <v>17</v>
      </c>
      <c r="C498" s="91">
        <v>17</v>
      </c>
      <c r="D498" s="91">
        <v>4</v>
      </c>
      <c r="H498" s="91">
        <v>0</v>
      </c>
      <c r="M498" s="91" t="s">
        <v>1</v>
      </c>
      <c r="N498" s="91" t="s">
        <v>268</v>
      </c>
      <c r="O498" s="91">
        <v>20</v>
      </c>
    </row>
    <row r="499" spans="1:15" s="91" customFormat="1" x14ac:dyDescent="0.25">
      <c r="A499" s="346" t="s">
        <v>706</v>
      </c>
      <c r="B499" s="326">
        <v>17</v>
      </c>
      <c r="C499" s="91">
        <v>18</v>
      </c>
      <c r="D499" s="91">
        <v>3</v>
      </c>
      <c r="H499" s="91">
        <v>0</v>
      </c>
      <c r="M499" s="91" t="s">
        <v>1</v>
      </c>
      <c r="N499" s="91" t="s">
        <v>268</v>
      </c>
      <c r="O499" s="91">
        <v>20</v>
      </c>
    </row>
    <row r="500" spans="1:15" s="91" customFormat="1" x14ac:dyDescent="0.25">
      <c r="A500" s="346" t="s">
        <v>706</v>
      </c>
      <c r="B500" s="326">
        <v>17</v>
      </c>
      <c r="C500" s="91">
        <v>19</v>
      </c>
      <c r="D500" s="91">
        <v>3</v>
      </c>
      <c r="H500" s="91">
        <v>0</v>
      </c>
      <c r="M500" s="91" t="s">
        <v>1</v>
      </c>
      <c r="N500" s="91" t="s">
        <v>268</v>
      </c>
      <c r="O500" s="91">
        <v>20</v>
      </c>
    </row>
    <row r="501" spans="1:15" s="91" customFormat="1" x14ac:dyDescent="0.25">
      <c r="A501" s="346" t="s">
        <v>706</v>
      </c>
      <c r="B501" s="326">
        <v>17</v>
      </c>
      <c r="C501" s="91">
        <v>20</v>
      </c>
      <c r="D501" s="91">
        <v>3</v>
      </c>
      <c r="H501" s="91">
        <v>0</v>
      </c>
      <c r="M501" s="91" t="s">
        <v>1</v>
      </c>
      <c r="N501" s="91" t="s">
        <v>268</v>
      </c>
      <c r="O501" s="91">
        <v>20</v>
      </c>
    </row>
    <row r="502" spans="1:15" s="91" customFormat="1" x14ac:dyDescent="0.25">
      <c r="A502" s="346" t="s">
        <v>706</v>
      </c>
      <c r="B502" s="326">
        <v>17</v>
      </c>
      <c r="C502" s="91">
        <v>21</v>
      </c>
      <c r="D502" s="91">
        <v>3</v>
      </c>
      <c r="H502" s="91">
        <v>0</v>
      </c>
      <c r="M502" s="91" t="s">
        <v>1</v>
      </c>
      <c r="N502" s="91" t="s">
        <v>268</v>
      </c>
      <c r="O502" s="91">
        <v>20</v>
      </c>
    </row>
    <row r="503" spans="1:15" s="91" customFormat="1" x14ac:dyDescent="0.25">
      <c r="A503" s="346" t="s">
        <v>706</v>
      </c>
      <c r="B503" s="326">
        <v>17</v>
      </c>
      <c r="C503" s="91">
        <v>22</v>
      </c>
      <c r="D503" s="91" t="s">
        <v>58</v>
      </c>
      <c r="H503" s="91">
        <v>0</v>
      </c>
      <c r="M503" s="91" t="s">
        <v>1</v>
      </c>
      <c r="N503" s="91" t="s">
        <v>268</v>
      </c>
      <c r="O503" s="91">
        <v>20</v>
      </c>
    </row>
    <row r="504" spans="1:15" s="91" customFormat="1" x14ac:dyDescent="0.25">
      <c r="A504" s="346" t="s">
        <v>706</v>
      </c>
      <c r="B504" s="326">
        <v>17</v>
      </c>
      <c r="C504" s="91">
        <v>23</v>
      </c>
      <c r="D504" s="91" t="s">
        <v>58</v>
      </c>
      <c r="H504" s="91">
        <v>0</v>
      </c>
      <c r="M504" s="91" t="s">
        <v>1</v>
      </c>
      <c r="N504" s="91" t="s">
        <v>268</v>
      </c>
      <c r="O504" s="91">
        <v>20</v>
      </c>
    </row>
    <row r="505" spans="1:15" s="91" customFormat="1" x14ac:dyDescent="0.25">
      <c r="A505" s="346" t="s">
        <v>706</v>
      </c>
      <c r="B505" s="326">
        <v>17</v>
      </c>
      <c r="C505" s="91">
        <v>24</v>
      </c>
      <c r="D505" s="91" t="s">
        <v>58</v>
      </c>
      <c r="H505" s="91">
        <v>0</v>
      </c>
      <c r="M505" s="91" t="s">
        <v>1</v>
      </c>
      <c r="N505" s="91" t="s">
        <v>268</v>
      </c>
      <c r="O505" s="91">
        <v>20</v>
      </c>
    </row>
    <row r="506" spans="1:15" s="91" customFormat="1" x14ac:dyDescent="0.25">
      <c r="A506" s="346" t="s">
        <v>706</v>
      </c>
      <c r="B506" s="326">
        <v>17</v>
      </c>
      <c r="C506" s="91">
        <v>25</v>
      </c>
      <c r="D506" s="91" t="s">
        <v>58</v>
      </c>
      <c r="H506" s="91">
        <v>0</v>
      </c>
      <c r="M506" s="91" t="s">
        <v>1</v>
      </c>
      <c r="N506" s="91" t="s">
        <v>268</v>
      </c>
      <c r="O506" s="91">
        <v>20</v>
      </c>
    </row>
    <row r="507" spans="1:15" s="91" customFormat="1" x14ac:dyDescent="0.25">
      <c r="A507" s="346" t="s">
        <v>706</v>
      </c>
      <c r="B507" s="326">
        <v>17</v>
      </c>
      <c r="C507" s="91">
        <v>26</v>
      </c>
      <c r="D507" s="91" t="s">
        <v>58</v>
      </c>
      <c r="H507" s="91">
        <v>0</v>
      </c>
      <c r="M507" s="91" t="s">
        <v>1</v>
      </c>
      <c r="N507" s="91" t="s">
        <v>268</v>
      </c>
      <c r="O507" s="91">
        <v>20</v>
      </c>
    </row>
    <row r="508" spans="1:15" s="91" customFormat="1" x14ac:dyDescent="0.25">
      <c r="A508" s="346" t="s">
        <v>706</v>
      </c>
      <c r="B508" s="326">
        <v>17</v>
      </c>
      <c r="C508" s="91">
        <v>27</v>
      </c>
      <c r="D508" s="91" t="s">
        <v>58</v>
      </c>
      <c r="H508" s="91">
        <v>0</v>
      </c>
      <c r="M508" s="91" t="s">
        <v>1</v>
      </c>
      <c r="N508" s="91" t="s">
        <v>268</v>
      </c>
      <c r="O508" s="91">
        <v>20</v>
      </c>
    </row>
    <row r="509" spans="1:15" s="91" customFormat="1" ht="15" customHeight="1" x14ac:dyDescent="0.25">
      <c r="A509" s="346" t="s">
        <v>706</v>
      </c>
      <c r="B509" s="326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268</v>
      </c>
      <c r="O509" s="91">
        <v>20</v>
      </c>
    </row>
    <row r="510" spans="1:15" s="91" customFormat="1" x14ac:dyDescent="0.25">
      <c r="A510" s="346" t="s">
        <v>706</v>
      </c>
      <c r="B510" s="326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268</v>
      </c>
      <c r="O510" s="91">
        <v>20</v>
      </c>
    </row>
    <row r="511" spans="1:15" s="91" customFormat="1" x14ac:dyDescent="0.25">
      <c r="A511" s="346" t="s">
        <v>706</v>
      </c>
      <c r="B511" s="326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268</v>
      </c>
      <c r="O511" s="91">
        <v>20</v>
      </c>
    </row>
    <row r="512" spans="1:15" s="91" customFormat="1" x14ac:dyDescent="0.25">
      <c r="A512" s="346" t="s">
        <v>706</v>
      </c>
      <c r="B512" s="326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268</v>
      </c>
      <c r="O512" s="91">
        <v>20</v>
      </c>
    </row>
    <row r="513" spans="1:15" s="91" customFormat="1" x14ac:dyDescent="0.25">
      <c r="A513" s="346" t="s">
        <v>706</v>
      </c>
      <c r="B513" s="326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268</v>
      </c>
      <c r="O513" s="91">
        <v>20</v>
      </c>
    </row>
    <row r="514" spans="1:15" s="91" customFormat="1" x14ac:dyDescent="0.25">
      <c r="A514" s="346" t="s">
        <v>706</v>
      </c>
      <c r="B514" s="326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268</v>
      </c>
      <c r="O514" s="91">
        <v>20</v>
      </c>
    </row>
    <row r="515" spans="1:15" s="91" customFormat="1" x14ac:dyDescent="0.25">
      <c r="A515" s="346" t="s">
        <v>706</v>
      </c>
      <c r="B515" s="326">
        <v>17</v>
      </c>
      <c r="C515" s="91">
        <v>7</v>
      </c>
      <c r="D515" s="91">
        <v>3</v>
      </c>
      <c r="H515" s="91">
        <v>0</v>
      </c>
      <c r="M515" s="91" t="s">
        <v>1</v>
      </c>
      <c r="N515" s="91" t="s">
        <v>268</v>
      </c>
      <c r="O515" s="91">
        <v>20</v>
      </c>
    </row>
    <row r="516" spans="1:15" s="91" customFormat="1" x14ac:dyDescent="0.25">
      <c r="A516" s="346" t="s">
        <v>706</v>
      </c>
      <c r="B516" s="326">
        <v>17</v>
      </c>
      <c r="C516" s="91">
        <v>8</v>
      </c>
      <c r="D516" s="91">
        <v>3</v>
      </c>
      <c r="H516" s="91">
        <v>0</v>
      </c>
      <c r="M516" s="91" t="s">
        <v>1</v>
      </c>
      <c r="N516" s="91" t="s">
        <v>268</v>
      </c>
      <c r="O516" s="91">
        <v>20</v>
      </c>
    </row>
    <row r="517" spans="1:15" s="91" customFormat="1" x14ac:dyDescent="0.25">
      <c r="A517" s="346" t="s">
        <v>706</v>
      </c>
      <c r="B517" s="326">
        <v>17</v>
      </c>
      <c r="C517" s="91">
        <v>9</v>
      </c>
      <c r="D517" s="91">
        <v>3</v>
      </c>
      <c r="H517" s="91">
        <v>0</v>
      </c>
      <c r="M517" s="91" t="s">
        <v>1</v>
      </c>
      <c r="N517" s="91" t="s">
        <v>268</v>
      </c>
      <c r="O517" s="91">
        <v>20</v>
      </c>
    </row>
    <row r="518" spans="1:15" s="91" customFormat="1" x14ac:dyDescent="0.25">
      <c r="A518" s="346" t="s">
        <v>706</v>
      </c>
      <c r="B518" s="326">
        <v>17</v>
      </c>
      <c r="C518" s="91">
        <v>10</v>
      </c>
      <c r="D518" s="91">
        <v>4</v>
      </c>
      <c r="H518" s="91">
        <v>0</v>
      </c>
      <c r="M518" s="91" t="s">
        <v>1</v>
      </c>
      <c r="N518" s="91" t="s">
        <v>268</v>
      </c>
      <c r="O518" s="91">
        <v>20</v>
      </c>
    </row>
    <row r="519" spans="1:15" s="91" customFormat="1" x14ac:dyDescent="0.25">
      <c r="A519" s="346" t="s">
        <v>706</v>
      </c>
      <c r="B519" s="326">
        <v>17</v>
      </c>
      <c r="C519" s="91">
        <v>11</v>
      </c>
      <c r="D519" s="91">
        <v>3</v>
      </c>
      <c r="H519" s="91">
        <v>0</v>
      </c>
      <c r="M519" s="91" t="s">
        <v>1</v>
      </c>
      <c r="N519" s="91" t="s">
        <v>268</v>
      </c>
      <c r="O519" s="91">
        <v>20</v>
      </c>
    </row>
    <row r="520" spans="1:15" s="91" customFormat="1" x14ac:dyDescent="0.25">
      <c r="A520" s="346" t="s">
        <v>706</v>
      </c>
      <c r="B520" s="326">
        <v>17</v>
      </c>
      <c r="C520" s="91">
        <v>12</v>
      </c>
      <c r="D520" s="91">
        <v>3</v>
      </c>
      <c r="H520" s="91">
        <v>0</v>
      </c>
      <c r="M520" s="91" t="s">
        <v>1</v>
      </c>
      <c r="N520" s="91" t="s">
        <v>268</v>
      </c>
      <c r="O520" s="91">
        <v>20</v>
      </c>
    </row>
    <row r="521" spans="1:15" s="91" customFormat="1" x14ac:dyDescent="0.25">
      <c r="A521" s="346" t="s">
        <v>706</v>
      </c>
      <c r="B521" s="326">
        <v>17</v>
      </c>
      <c r="C521" s="91">
        <v>13</v>
      </c>
      <c r="D521" s="91">
        <v>4</v>
      </c>
      <c r="H521" s="91">
        <v>1</v>
      </c>
      <c r="I521" s="91">
        <v>10</v>
      </c>
      <c r="J521" s="91">
        <v>52</v>
      </c>
      <c r="K521" s="91" t="e">
        <v>#N/A</v>
      </c>
      <c r="L521" s="91" t="e">
        <v>#N/A</v>
      </c>
      <c r="M521" s="91" t="s">
        <v>1</v>
      </c>
      <c r="N521" s="91" t="s">
        <v>268</v>
      </c>
      <c r="O521" s="91">
        <v>20</v>
      </c>
    </row>
    <row r="522" spans="1:15" s="91" customFormat="1" x14ac:dyDescent="0.25">
      <c r="A522" s="346" t="s">
        <v>706</v>
      </c>
      <c r="B522" s="326">
        <v>17</v>
      </c>
      <c r="C522" s="91">
        <v>14</v>
      </c>
      <c r="D522" s="91">
        <v>3</v>
      </c>
      <c r="H522" s="91">
        <v>0</v>
      </c>
      <c r="M522" s="91" t="s">
        <v>1</v>
      </c>
      <c r="N522" s="91" t="s">
        <v>268</v>
      </c>
      <c r="O522" s="91">
        <v>20</v>
      </c>
    </row>
    <row r="523" spans="1:15" s="91" customFormat="1" x14ac:dyDescent="0.25">
      <c r="A523" s="346" t="s">
        <v>706</v>
      </c>
      <c r="B523" s="326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268</v>
      </c>
      <c r="O523" s="91">
        <v>20</v>
      </c>
    </row>
    <row r="524" spans="1:15" s="91" customFormat="1" x14ac:dyDescent="0.25">
      <c r="A524" s="346" t="s">
        <v>706</v>
      </c>
      <c r="B524" s="326">
        <v>17</v>
      </c>
      <c r="C524" s="91">
        <v>16</v>
      </c>
      <c r="D524" s="91">
        <v>3</v>
      </c>
      <c r="H524" s="91">
        <v>0</v>
      </c>
      <c r="M524" s="91" t="s">
        <v>1</v>
      </c>
      <c r="N524" s="91" t="s">
        <v>268</v>
      </c>
      <c r="O524" s="91">
        <v>20</v>
      </c>
    </row>
    <row r="525" spans="1:15" s="91" customFormat="1" x14ac:dyDescent="0.25">
      <c r="A525" s="346" t="s">
        <v>706</v>
      </c>
      <c r="B525" s="326">
        <v>17</v>
      </c>
      <c r="C525" s="91">
        <v>17</v>
      </c>
      <c r="D525" s="91">
        <v>4</v>
      </c>
      <c r="H525" s="91">
        <v>0</v>
      </c>
      <c r="M525" s="91" t="s">
        <v>1</v>
      </c>
      <c r="N525" s="91" t="s">
        <v>268</v>
      </c>
      <c r="O525" s="91">
        <v>20</v>
      </c>
    </row>
    <row r="526" spans="1:15" s="91" customFormat="1" x14ac:dyDescent="0.25">
      <c r="A526" s="346" t="s">
        <v>706</v>
      </c>
      <c r="B526" s="326">
        <v>17</v>
      </c>
      <c r="C526" s="91">
        <v>18</v>
      </c>
      <c r="D526" s="91">
        <v>3</v>
      </c>
      <c r="H526" s="91">
        <v>0</v>
      </c>
      <c r="M526" s="91" t="s">
        <v>1</v>
      </c>
      <c r="N526" s="91" t="s">
        <v>268</v>
      </c>
      <c r="O526" s="91">
        <v>20</v>
      </c>
    </row>
    <row r="527" spans="1:15" s="91" customFormat="1" x14ac:dyDescent="0.25">
      <c r="A527" s="346" t="s">
        <v>706</v>
      </c>
      <c r="B527" s="326">
        <v>17</v>
      </c>
      <c r="C527" s="91">
        <v>19</v>
      </c>
      <c r="D527" s="91">
        <v>3</v>
      </c>
      <c r="H527" s="91">
        <v>0</v>
      </c>
      <c r="M527" s="91" t="s">
        <v>1</v>
      </c>
      <c r="N527" s="91" t="s">
        <v>268</v>
      </c>
      <c r="O527" s="91">
        <v>20</v>
      </c>
    </row>
    <row r="528" spans="1:15" s="91" customFormat="1" x14ac:dyDescent="0.25">
      <c r="A528" s="346" t="s">
        <v>706</v>
      </c>
      <c r="B528" s="326">
        <v>17</v>
      </c>
      <c r="C528" s="91">
        <v>20</v>
      </c>
      <c r="D528" s="91">
        <v>3</v>
      </c>
      <c r="H528" s="91">
        <v>0</v>
      </c>
      <c r="M528" s="91" t="s">
        <v>1</v>
      </c>
      <c r="N528" s="91" t="s">
        <v>268</v>
      </c>
      <c r="O528" s="91">
        <v>20</v>
      </c>
    </row>
    <row r="529" spans="1:15" s="91" customFormat="1" x14ac:dyDescent="0.25">
      <c r="A529" s="346" t="s">
        <v>706</v>
      </c>
      <c r="B529" s="326">
        <v>17</v>
      </c>
      <c r="C529" s="91">
        <v>21</v>
      </c>
      <c r="D529" s="91">
        <v>3</v>
      </c>
      <c r="H529" s="91">
        <v>0</v>
      </c>
      <c r="M529" s="91" t="s">
        <v>1</v>
      </c>
      <c r="N529" s="91" t="s">
        <v>268</v>
      </c>
      <c r="O529" s="91">
        <v>20</v>
      </c>
    </row>
    <row r="530" spans="1:15" s="91" customFormat="1" x14ac:dyDescent="0.25">
      <c r="A530" s="346" t="s">
        <v>706</v>
      </c>
      <c r="B530" s="326">
        <v>17</v>
      </c>
      <c r="C530" s="91">
        <v>22</v>
      </c>
      <c r="D530" s="91" t="s">
        <v>58</v>
      </c>
      <c r="H530" s="91">
        <v>0</v>
      </c>
      <c r="M530" s="91" t="s">
        <v>1</v>
      </c>
      <c r="N530" s="91" t="s">
        <v>268</v>
      </c>
      <c r="O530" s="91">
        <v>20</v>
      </c>
    </row>
    <row r="531" spans="1:15" s="91" customFormat="1" x14ac:dyDescent="0.25">
      <c r="A531" s="346" t="s">
        <v>706</v>
      </c>
      <c r="B531" s="326">
        <v>17</v>
      </c>
      <c r="C531" s="91">
        <v>23</v>
      </c>
      <c r="D531" s="91" t="s">
        <v>58</v>
      </c>
      <c r="H531" s="91">
        <v>0</v>
      </c>
      <c r="M531" s="91" t="s">
        <v>1</v>
      </c>
      <c r="N531" s="91" t="s">
        <v>268</v>
      </c>
      <c r="O531" s="91">
        <v>20</v>
      </c>
    </row>
    <row r="532" spans="1:15" s="91" customFormat="1" x14ac:dyDescent="0.25">
      <c r="A532" s="346" t="s">
        <v>706</v>
      </c>
      <c r="B532" s="326">
        <v>17</v>
      </c>
      <c r="C532" s="91">
        <v>24</v>
      </c>
      <c r="D532" s="91" t="s">
        <v>58</v>
      </c>
      <c r="H532" s="91">
        <v>0</v>
      </c>
      <c r="M532" s="91" t="s">
        <v>1</v>
      </c>
      <c r="N532" s="91" t="s">
        <v>268</v>
      </c>
      <c r="O532" s="91">
        <v>20</v>
      </c>
    </row>
    <row r="533" spans="1:15" s="91" customFormat="1" x14ac:dyDescent="0.25">
      <c r="A533" s="346" t="s">
        <v>706</v>
      </c>
      <c r="B533" s="326">
        <v>17</v>
      </c>
      <c r="C533" s="91">
        <v>25</v>
      </c>
      <c r="D533" s="91" t="s">
        <v>58</v>
      </c>
      <c r="H533" s="91">
        <v>0</v>
      </c>
      <c r="M533" s="91" t="s">
        <v>1</v>
      </c>
      <c r="N533" s="91" t="s">
        <v>268</v>
      </c>
      <c r="O533" s="91">
        <v>20</v>
      </c>
    </row>
    <row r="534" spans="1:15" s="91" customFormat="1" x14ac:dyDescent="0.25">
      <c r="A534" s="346" t="s">
        <v>706</v>
      </c>
      <c r="B534" s="326">
        <v>17</v>
      </c>
      <c r="C534" s="91">
        <v>26</v>
      </c>
      <c r="D534" s="91" t="s">
        <v>58</v>
      </c>
      <c r="H534" s="91">
        <v>0</v>
      </c>
      <c r="M534" s="91" t="s">
        <v>1</v>
      </c>
      <c r="N534" s="91" t="s">
        <v>268</v>
      </c>
      <c r="O534" s="91">
        <v>20</v>
      </c>
    </row>
    <row r="535" spans="1:15" s="91" customFormat="1" x14ac:dyDescent="0.25">
      <c r="A535" s="346" t="s">
        <v>706</v>
      </c>
      <c r="B535" s="326">
        <v>17</v>
      </c>
      <c r="C535" s="91">
        <v>27</v>
      </c>
      <c r="D535" s="91" t="s">
        <v>58</v>
      </c>
      <c r="H535" s="91">
        <v>0</v>
      </c>
      <c r="M535" s="91" t="s">
        <v>1</v>
      </c>
      <c r="N535" s="91" t="s">
        <v>268</v>
      </c>
      <c r="O535" s="91">
        <v>20</v>
      </c>
    </row>
    <row r="536" spans="1:15" s="91" customFormat="1" ht="15" customHeight="1" x14ac:dyDescent="0.25">
      <c r="A536" s="346" t="s">
        <v>706</v>
      </c>
      <c r="B536" s="326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268</v>
      </c>
      <c r="O536" s="91">
        <v>20</v>
      </c>
    </row>
    <row r="537" spans="1:15" s="91" customFormat="1" x14ac:dyDescent="0.25">
      <c r="A537" s="346" t="s">
        <v>706</v>
      </c>
      <c r="B537" s="326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268</v>
      </c>
      <c r="O537" s="91">
        <v>20</v>
      </c>
    </row>
    <row r="538" spans="1:15" s="91" customFormat="1" x14ac:dyDescent="0.25">
      <c r="A538" s="346" t="s">
        <v>706</v>
      </c>
      <c r="B538" s="326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268</v>
      </c>
      <c r="O538" s="91">
        <v>20</v>
      </c>
    </row>
    <row r="539" spans="1:15" s="91" customFormat="1" x14ac:dyDescent="0.25">
      <c r="A539" s="346" t="s">
        <v>706</v>
      </c>
      <c r="B539" s="326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268</v>
      </c>
      <c r="O539" s="91">
        <v>20</v>
      </c>
    </row>
    <row r="540" spans="1:15" s="91" customFormat="1" x14ac:dyDescent="0.25">
      <c r="A540" s="346" t="s">
        <v>706</v>
      </c>
      <c r="B540" s="326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268</v>
      </c>
      <c r="O540" s="91">
        <v>20</v>
      </c>
    </row>
    <row r="541" spans="1:15" s="91" customFormat="1" x14ac:dyDescent="0.25">
      <c r="A541" s="346" t="s">
        <v>706</v>
      </c>
      <c r="B541" s="326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268</v>
      </c>
      <c r="O541" s="91">
        <v>20</v>
      </c>
    </row>
    <row r="542" spans="1:15" s="91" customFormat="1" x14ac:dyDescent="0.25">
      <c r="A542" s="346" t="s">
        <v>706</v>
      </c>
      <c r="B542" s="326">
        <v>17</v>
      </c>
      <c r="C542" s="91">
        <v>7</v>
      </c>
      <c r="D542" s="91">
        <v>3</v>
      </c>
      <c r="H542" s="91">
        <v>0</v>
      </c>
      <c r="M542" s="91" t="s">
        <v>1</v>
      </c>
      <c r="N542" s="91" t="s">
        <v>268</v>
      </c>
      <c r="O542" s="91">
        <v>20</v>
      </c>
    </row>
    <row r="543" spans="1:15" s="91" customFormat="1" x14ac:dyDescent="0.25">
      <c r="A543" s="346" t="s">
        <v>706</v>
      </c>
      <c r="B543" s="326">
        <v>17</v>
      </c>
      <c r="C543" s="91">
        <v>8</v>
      </c>
      <c r="D543" s="91">
        <v>3</v>
      </c>
      <c r="H543" s="91">
        <v>0</v>
      </c>
      <c r="M543" s="91" t="s">
        <v>1</v>
      </c>
      <c r="N543" s="91" t="s">
        <v>268</v>
      </c>
      <c r="O543" s="91">
        <v>20</v>
      </c>
    </row>
    <row r="544" spans="1:15" s="91" customFormat="1" x14ac:dyDescent="0.25">
      <c r="A544" s="346" t="s">
        <v>706</v>
      </c>
      <c r="B544" s="326">
        <v>17</v>
      </c>
      <c r="C544" s="91">
        <v>9</v>
      </c>
      <c r="D544" s="91">
        <v>3</v>
      </c>
      <c r="H544" s="91">
        <v>0</v>
      </c>
      <c r="M544" s="91" t="s">
        <v>1</v>
      </c>
      <c r="N544" s="91" t="s">
        <v>268</v>
      </c>
      <c r="O544" s="91">
        <v>20</v>
      </c>
    </row>
    <row r="545" spans="1:15" s="91" customFormat="1" x14ac:dyDescent="0.25">
      <c r="A545" s="346" t="s">
        <v>706</v>
      </c>
      <c r="B545" s="326">
        <v>17</v>
      </c>
      <c r="C545" s="91">
        <v>10</v>
      </c>
      <c r="D545" s="91">
        <v>4</v>
      </c>
      <c r="H545" s="91">
        <v>0</v>
      </c>
      <c r="M545" s="91" t="s">
        <v>1</v>
      </c>
      <c r="N545" s="91" t="s">
        <v>268</v>
      </c>
      <c r="O545" s="91">
        <v>20</v>
      </c>
    </row>
    <row r="546" spans="1:15" s="91" customFormat="1" x14ac:dyDescent="0.25">
      <c r="A546" s="346" t="s">
        <v>706</v>
      </c>
      <c r="B546" s="326">
        <v>17</v>
      </c>
      <c r="C546" s="91">
        <v>11</v>
      </c>
      <c r="D546" s="91">
        <v>3</v>
      </c>
      <c r="H546" s="91">
        <v>0</v>
      </c>
      <c r="M546" s="91" t="s">
        <v>1</v>
      </c>
      <c r="N546" s="91" t="s">
        <v>268</v>
      </c>
      <c r="O546" s="91">
        <v>20</v>
      </c>
    </row>
    <row r="547" spans="1:15" s="91" customFormat="1" x14ac:dyDescent="0.25">
      <c r="A547" s="346" t="s">
        <v>706</v>
      </c>
      <c r="B547" s="326">
        <v>17</v>
      </c>
      <c r="C547" s="91">
        <v>12</v>
      </c>
      <c r="D547" s="91">
        <v>3</v>
      </c>
      <c r="H547" s="91">
        <v>0</v>
      </c>
      <c r="M547" s="91" t="s">
        <v>1</v>
      </c>
      <c r="N547" s="91" t="s">
        <v>268</v>
      </c>
      <c r="O547" s="91">
        <v>20</v>
      </c>
    </row>
    <row r="548" spans="1:15" s="91" customFormat="1" x14ac:dyDescent="0.25">
      <c r="A548" s="346" t="s">
        <v>706</v>
      </c>
      <c r="B548" s="326">
        <v>17</v>
      </c>
      <c r="C548" s="91">
        <v>13</v>
      </c>
      <c r="D548" s="91">
        <v>4</v>
      </c>
      <c r="H548" s="91">
        <v>1</v>
      </c>
      <c r="I548" s="91">
        <v>11</v>
      </c>
      <c r="J548" s="91">
        <v>52</v>
      </c>
      <c r="K548" s="91" t="e">
        <v>#N/A</v>
      </c>
      <c r="L548" s="91" t="e">
        <v>#N/A</v>
      </c>
      <c r="M548" s="91" t="s">
        <v>1</v>
      </c>
      <c r="N548" s="91" t="s">
        <v>268</v>
      </c>
      <c r="O548" s="91">
        <v>20</v>
      </c>
    </row>
    <row r="549" spans="1:15" s="91" customFormat="1" x14ac:dyDescent="0.25">
      <c r="A549" s="346" t="s">
        <v>706</v>
      </c>
      <c r="B549" s="326">
        <v>17</v>
      </c>
      <c r="C549" s="91">
        <v>14</v>
      </c>
      <c r="D549" s="91">
        <v>3</v>
      </c>
      <c r="H549" s="91">
        <v>0</v>
      </c>
      <c r="M549" s="91" t="s">
        <v>1</v>
      </c>
      <c r="N549" s="91" t="s">
        <v>268</v>
      </c>
      <c r="O549" s="91">
        <v>20</v>
      </c>
    </row>
    <row r="550" spans="1:15" s="91" customFormat="1" x14ac:dyDescent="0.25">
      <c r="A550" s="346" t="s">
        <v>706</v>
      </c>
      <c r="B550" s="326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268</v>
      </c>
      <c r="O550" s="91">
        <v>20</v>
      </c>
    </row>
    <row r="551" spans="1:15" s="91" customFormat="1" x14ac:dyDescent="0.25">
      <c r="A551" s="346" t="s">
        <v>706</v>
      </c>
      <c r="B551" s="326">
        <v>17</v>
      </c>
      <c r="C551" s="91">
        <v>16</v>
      </c>
      <c r="D551" s="91">
        <v>3</v>
      </c>
      <c r="H551" s="91">
        <v>0</v>
      </c>
      <c r="M551" s="91" t="s">
        <v>1</v>
      </c>
      <c r="N551" s="91" t="s">
        <v>268</v>
      </c>
      <c r="O551" s="91">
        <v>20</v>
      </c>
    </row>
    <row r="552" spans="1:15" s="91" customFormat="1" x14ac:dyDescent="0.25">
      <c r="A552" s="346" t="s">
        <v>706</v>
      </c>
      <c r="B552" s="326">
        <v>17</v>
      </c>
      <c r="C552" s="91">
        <v>17</v>
      </c>
      <c r="D552" s="91">
        <v>4</v>
      </c>
      <c r="H552" s="91">
        <v>0</v>
      </c>
      <c r="M552" s="91" t="s">
        <v>1</v>
      </c>
      <c r="N552" s="91" t="s">
        <v>268</v>
      </c>
      <c r="O552" s="91">
        <v>20</v>
      </c>
    </row>
    <row r="553" spans="1:15" s="91" customFormat="1" x14ac:dyDescent="0.25">
      <c r="A553" s="346" t="s">
        <v>706</v>
      </c>
      <c r="B553" s="326">
        <v>17</v>
      </c>
      <c r="C553" s="91">
        <v>18</v>
      </c>
      <c r="D553" s="91">
        <v>3</v>
      </c>
      <c r="H553" s="91">
        <v>0</v>
      </c>
      <c r="M553" s="91" t="s">
        <v>1</v>
      </c>
      <c r="N553" s="91" t="s">
        <v>268</v>
      </c>
      <c r="O553" s="91">
        <v>20</v>
      </c>
    </row>
    <row r="554" spans="1:15" s="91" customFormat="1" x14ac:dyDescent="0.25">
      <c r="A554" s="346" t="s">
        <v>706</v>
      </c>
      <c r="B554" s="326">
        <v>17</v>
      </c>
      <c r="C554" s="91">
        <v>19</v>
      </c>
      <c r="D554" s="91">
        <v>3</v>
      </c>
      <c r="H554" s="91">
        <v>0</v>
      </c>
      <c r="M554" s="91" t="s">
        <v>1</v>
      </c>
      <c r="N554" s="91" t="s">
        <v>268</v>
      </c>
      <c r="O554" s="91">
        <v>20</v>
      </c>
    </row>
    <row r="555" spans="1:15" s="91" customFormat="1" x14ac:dyDescent="0.25">
      <c r="A555" s="346" t="s">
        <v>706</v>
      </c>
      <c r="B555" s="326">
        <v>17</v>
      </c>
      <c r="C555" s="91">
        <v>20</v>
      </c>
      <c r="D555" s="91">
        <v>3</v>
      </c>
      <c r="H555" s="91">
        <v>0</v>
      </c>
      <c r="M555" s="91" t="s">
        <v>1</v>
      </c>
      <c r="N555" s="91" t="s">
        <v>268</v>
      </c>
      <c r="O555" s="91">
        <v>20</v>
      </c>
    </row>
    <row r="556" spans="1:15" s="91" customFormat="1" x14ac:dyDescent="0.25">
      <c r="A556" s="346" t="s">
        <v>706</v>
      </c>
      <c r="B556" s="326">
        <v>17</v>
      </c>
      <c r="C556" s="91">
        <v>21</v>
      </c>
      <c r="D556" s="91">
        <v>3</v>
      </c>
      <c r="H556" s="91">
        <v>0</v>
      </c>
      <c r="M556" s="91" t="s">
        <v>1</v>
      </c>
      <c r="N556" s="91" t="s">
        <v>268</v>
      </c>
      <c r="O556" s="91">
        <v>20</v>
      </c>
    </row>
    <row r="557" spans="1:15" s="91" customFormat="1" x14ac:dyDescent="0.25">
      <c r="A557" s="346" t="s">
        <v>706</v>
      </c>
      <c r="B557" s="326">
        <v>17</v>
      </c>
      <c r="C557" s="91">
        <v>22</v>
      </c>
      <c r="D557" s="91" t="s">
        <v>58</v>
      </c>
      <c r="H557" s="91">
        <v>0</v>
      </c>
      <c r="M557" s="91" t="s">
        <v>1</v>
      </c>
      <c r="N557" s="91" t="s">
        <v>268</v>
      </c>
      <c r="O557" s="91">
        <v>20</v>
      </c>
    </row>
    <row r="558" spans="1:15" s="91" customFormat="1" x14ac:dyDescent="0.25">
      <c r="A558" s="346" t="s">
        <v>706</v>
      </c>
      <c r="B558" s="326">
        <v>17</v>
      </c>
      <c r="C558" s="91">
        <v>23</v>
      </c>
      <c r="D558" s="91" t="s">
        <v>58</v>
      </c>
      <c r="H558" s="91">
        <v>0</v>
      </c>
      <c r="M558" s="91" t="s">
        <v>1</v>
      </c>
      <c r="N558" s="91" t="s">
        <v>268</v>
      </c>
      <c r="O558" s="91">
        <v>20</v>
      </c>
    </row>
    <row r="559" spans="1:15" s="91" customFormat="1" x14ac:dyDescent="0.25">
      <c r="A559" s="346" t="s">
        <v>706</v>
      </c>
      <c r="B559" s="326">
        <v>17</v>
      </c>
      <c r="C559" s="91">
        <v>24</v>
      </c>
      <c r="D559" s="91" t="s">
        <v>58</v>
      </c>
      <c r="H559" s="91">
        <v>0</v>
      </c>
      <c r="M559" s="91" t="s">
        <v>1</v>
      </c>
      <c r="N559" s="91" t="s">
        <v>268</v>
      </c>
      <c r="O559" s="91">
        <v>20</v>
      </c>
    </row>
    <row r="560" spans="1:15" s="91" customFormat="1" x14ac:dyDescent="0.25">
      <c r="A560" s="346" t="s">
        <v>706</v>
      </c>
      <c r="B560" s="326">
        <v>17</v>
      </c>
      <c r="C560" s="91">
        <v>25</v>
      </c>
      <c r="D560" s="91" t="s">
        <v>58</v>
      </c>
      <c r="H560" s="91">
        <v>0</v>
      </c>
      <c r="M560" s="91" t="s">
        <v>1</v>
      </c>
      <c r="N560" s="91" t="s">
        <v>268</v>
      </c>
      <c r="O560" s="91">
        <v>20</v>
      </c>
    </row>
    <row r="561" spans="1:15" s="91" customFormat="1" x14ac:dyDescent="0.25">
      <c r="A561" s="346" t="s">
        <v>706</v>
      </c>
      <c r="B561" s="326">
        <v>17</v>
      </c>
      <c r="C561" s="91">
        <v>26</v>
      </c>
      <c r="D561" s="91" t="s">
        <v>58</v>
      </c>
      <c r="H561" s="91">
        <v>0</v>
      </c>
      <c r="M561" s="91" t="s">
        <v>1</v>
      </c>
      <c r="N561" s="91" t="s">
        <v>268</v>
      </c>
      <c r="O561" s="91">
        <v>20</v>
      </c>
    </row>
    <row r="562" spans="1:15" s="91" customFormat="1" x14ac:dyDescent="0.25">
      <c r="A562" s="346" t="s">
        <v>706</v>
      </c>
      <c r="B562" s="326">
        <v>17</v>
      </c>
      <c r="C562" s="91">
        <v>27</v>
      </c>
      <c r="D562" s="91" t="s">
        <v>58</v>
      </c>
      <c r="H562" s="91">
        <v>0</v>
      </c>
      <c r="M562" s="91" t="s">
        <v>1</v>
      </c>
      <c r="N562" s="91" t="s">
        <v>268</v>
      </c>
      <c r="O562" s="91">
        <v>20</v>
      </c>
    </row>
    <row r="563" spans="1:15" s="91" customFormat="1" ht="15" customHeight="1" x14ac:dyDescent="0.25">
      <c r="A563" s="346" t="s">
        <v>706</v>
      </c>
      <c r="B563" s="326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268</v>
      </c>
      <c r="O563" s="91">
        <v>20</v>
      </c>
    </row>
    <row r="564" spans="1:15" s="91" customFormat="1" x14ac:dyDescent="0.25">
      <c r="A564" s="346" t="s">
        <v>706</v>
      </c>
      <c r="B564" s="326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268</v>
      </c>
      <c r="O564" s="91">
        <v>20</v>
      </c>
    </row>
    <row r="565" spans="1:15" s="91" customFormat="1" x14ac:dyDescent="0.25">
      <c r="A565" s="346" t="s">
        <v>706</v>
      </c>
      <c r="B565" s="326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268</v>
      </c>
      <c r="O565" s="91">
        <v>20</v>
      </c>
    </row>
    <row r="566" spans="1:15" s="91" customFormat="1" x14ac:dyDescent="0.25">
      <c r="A566" s="346" t="s">
        <v>706</v>
      </c>
      <c r="B566" s="326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268</v>
      </c>
      <c r="O566" s="91">
        <v>20</v>
      </c>
    </row>
    <row r="567" spans="1:15" s="91" customFormat="1" x14ac:dyDescent="0.25">
      <c r="A567" s="346" t="s">
        <v>706</v>
      </c>
      <c r="B567" s="326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268</v>
      </c>
      <c r="O567" s="91">
        <v>20</v>
      </c>
    </row>
    <row r="568" spans="1:15" s="91" customFormat="1" x14ac:dyDescent="0.25">
      <c r="A568" s="346" t="s">
        <v>706</v>
      </c>
      <c r="B568" s="326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268</v>
      </c>
      <c r="O568" s="91">
        <v>20</v>
      </c>
    </row>
    <row r="569" spans="1:15" s="91" customFormat="1" x14ac:dyDescent="0.25">
      <c r="A569" s="346" t="s">
        <v>706</v>
      </c>
      <c r="B569" s="326">
        <v>17</v>
      </c>
      <c r="C569" s="91">
        <v>7</v>
      </c>
      <c r="D569" s="91">
        <v>3</v>
      </c>
      <c r="H569" s="91">
        <v>0</v>
      </c>
      <c r="M569" s="91" t="s">
        <v>1</v>
      </c>
      <c r="N569" s="91" t="s">
        <v>268</v>
      </c>
      <c r="O569" s="91">
        <v>20</v>
      </c>
    </row>
    <row r="570" spans="1:15" s="91" customFormat="1" x14ac:dyDescent="0.25">
      <c r="A570" s="346" t="s">
        <v>706</v>
      </c>
      <c r="B570" s="326">
        <v>17</v>
      </c>
      <c r="C570" s="91">
        <v>8</v>
      </c>
      <c r="D570" s="91">
        <v>3</v>
      </c>
      <c r="H570" s="91">
        <v>0</v>
      </c>
      <c r="M570" s="91" t="s">
        <v>1</v>
      </c>
      <c r="N570" s="91" t="s">
        <v>268</v>
      </c>
      <c r="O570" s="91">
        <v>20</v>
      </c>
    </row>
    <row r="571" spans="1:15" s="91" customFormat="1" x14ac:dyDescent="0.25">
      <c r="A571" s="346" t="s">
        <v>706</v>
      </c>
      <c r="B571" s="326">
        <v>17</v>
      </c>
      <c r="C571" s="91">
        <v>9</v>
      </c>
      <c r="D571" s="91">
        <v>3</v>
      </c>
      <c r="H571" s="91">
        <v>0</v>
      </c>
      <c r="M571" s="91" t="s">
        <v>1</v>
      </c>
      <c r="N571" s="91" t="s">
        <v>268</v>
      </c>
      <c r="O571" s="91">
        <v>20</v>
      </c>
    </row>
    <row r="572" spans="1:15" s="91" customFormat="1" x14ac:dyDescent="0.25">
      <c r="A572" s="346" t="s">
        <v>706</v>
      </c>
      <c r="B572" s="326">
        <v>17</v>
      </c>
      <c r="C572" s="91">
        <v>10</v>
      </c>
      <c r="D572" s="91">
        <v>4</v>
      </c>
      <c r="H572" s="91">
        <v>0</v>
      </c>
      <c r="M572" s="91" t="s">
        <v>1</v>
      </c>
      <c r="N572" s="91" t="s">
        <v>268</v>
      </c>
      <c r="O572" s="91">
        <v>20</v>
      </c>
    </row>
    <row r="573" spans="1:15" s="91" customFormat="1" x14ac:dyDescent="0.25">
      <c r="A573" s="346" t="s">
        <v>706</v>
      </c>
      <c r="B573" s="326">
        <v>17</v>
      </c>
      <c r="C573" s="91">
        <v>11</v>
      </c>
      <c r="D573" s="91">
        <v>3</v>
      </c>
      <c r="H573" s="91">
        <v>0</v>
      </c>
      <c r="M573" s="91" t="s">
        <v>1</v>
      </c>
      <c r="N573" s="91" t="s">
        <v>268</v>
      </c>
      <c r="O573" s="91">
        <v>20</v>
      </c>
    </row>
    <row r="574" spans="1:15" s="91" customFormat="1" x14ac:dyDescent="0.25">
      <c r="A574" s="346" t="s">
        <v>706</v>
      </c>
      <c r="B574" s="326">
        <v>17</v>
      </c>
      <c r="C574" s="91">
        <v>12</v>
      </c>
      <c r="D574" s="91">
        <v>3</v>
      </c>
      <c r="H574" s="91">
        <v>0</v>
      </c>
      <c r="M574" s="91" t="s">
        <v>1</v>
      </c>
      <c r="N574" s="91" t="s">
        <v>268</v>
      </c>
      <c r="O574" s="91">
        <v>20</v>
      </c>
    </row>
    <row r="575" spans="1:15" s="91" customFormat="1" x14ac:dyDescent="0.25">
      <c r="A575" s="346" t="s">
        <v>706</v>
      </c>
      <c r="B575" s="326">
        <v>17</v>
      </c>
      <c r="C575" s="91">
        <v>13</v>
      </c>
      <c r="D575" s="91">
        <v>4</v>
      </c>
      <c r="H575" s="91">
        <v>1</v>
      </c>
      <c r="I575" s="91">
        <v>12</v>
      </c>
      <c r="J575" s="91">
        <v>52</v>
      </c>
      <c r="K575" s="91" t="e">
        <v>#N/A</v>
      </c>
      <c r="L575" s="91" t="e">
        <v>#N/A</v>
      </c>
      <c r="M575" s="91" t="s">
        <v>1</v>
      </c>
      <c r="N575" s="91" t="s">
        <v>268</v>
      </c>
      <c r="O575" s="91">
        <v>20</v>
      </c>
    </row>
    <row r="576" spans="1:15" s="91" customFormat="1" x14ac:dyDescent="0.25">
      <c r="A576" s="346" t="s">
        <v>706</v>
      </c>
      <c r="B576" s="326">
        <v>17</v>
      </c>
      <c r="C576" s="91">
        <v>14</v>
      </c>
      <c r="D576" s="91">
        <v>3</v>
      </c>
      <c r="H576" s="91">
        <v>0</v>
      </c>
      <c r="M576" s="91" t="s">
        <v>1</v>
      </c>
      <c r="N576" s="91" t="s">
        <v>268</v>
      </c>
      <c r="O576" s="91">
        <v>20</v>
      </c>
    </row>
    <row r="577" spans="1:15" s="91" customFormat="1" x14ac:dyDescent="0.25">
      <c r="A577" s="346" t="s">
        <v>706</v>
      </c>
      <c r="B577" s="326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268</v>
      </c>
      <c r="O577" s="91">
        <v>20</v>
      </c>
    </row>
    <row r="578" spans="1:15" s="91" customFormat="1" x14ac:dyDescent="0.25">
      <c r="A578" s="346" t="s">
        <v>706</v>
      </c>
      <c r="B578" s="326">
        <v>17</v>
      </c>
      <c r="C578" s="91">
        <v>16</v>
      </c>
      <c r="D578" s="91">
        <v>3</v>
      </c>
      <c r="H578" s="91">
        <v>0</v>
      </c>
      <c r="M578" s="91" t="s">
        <v>1</v>
      </c>
      <c r="N578" s="91" t="s">
        <v>268</v>
      </c>
      <c r="O578" s="91">
        <v>20</v>
      </c>
    </row>
    <row r="579" spans="1:15" s="91" customFormat="1" x14ac:dyDescent="0.25">
      <c r="A579" s="346" t="s">
        <v>706</v>
      </c>
      <c r="B579" s="326">
        <v>17</v>
      </c>
      <c r="C579" s="91">
        <v>17</v>
      </c>
      <c r="D579" s="91">
        <v>4</v>
      </c>
      <c r="H579" s="91">
        <v>0</v>
      </c>
      <c r="M579" s="91" t="s">
        <v>1</v>
      </c>
      <c r="N579" s="91" t="s">
        <v>268</v>
      </c>
      <c r="O579" s="91">
        <v>20</v>
      </c>
    </row>
    <row r="580" spans="1:15" s="91" customFormat="1" x14ac:dyDescent="0.25">
      <c r="A580" s="346" t="s">
        <v>706</v>
      </c>
      <c r="B580" s="326">
        <v>17</v>
      </c>
      <c r="C580" s="91">
        <v>18</v>
      </c>
      <c r="D580" s="91">
        <v>3</v>
      </c>
      <c r="H580" s="91">
        <v>0</v>
      </c>
      <c r="M580" s="91" t="s">
        <v>1</v>
      </c>
      <c r="N580" s="91" t="s">
        <v>268</v>
      </c>
      <c r="O580" s="91">
        <v>20</v>
      </c>
    </row>
    <row r="581" spans="1:15" s="91" customFormat="1" x14ac:dyDescent="0.25">
      <c r="A581" s="346" t="s">
        <v>706</v>
      </c>
      <c r="B581" s="326">
        <v>17</v>
      </c>
      <c r="C581" s="91">
        <v>19</v>
      </c>
      <c r="D581" s="91">
        <v>3</v>
      </c>
      <c r="H581" s="91">
        <v>0</v>
      </c>
      <c r="M581" s="91" t="s">
        <v>1</v>
      </c>
      <c r="N581" s="91" t="s">
        <v>268</v>
      </c>
      <c r="O581" s="91">
        <v>20</v>
      </c>
    </row>
    <row r="582" spans="1:15" s="91" customFormat="1" x14ac:dyDescent="0.25">
      <c r="A582" s="346" t="s">
        <v>706</v>
      </c>
      <c r="B582" s="326">
        <v>17</v>
      </c>
      <c r="C582" s="91">
        <v>20</v>
      </c>
      <c r="D582" s="91">
        <v>3</v>
      </c>
      <c r="H582" s="91">
        <v>0</v>
      </c>
      <c r="M582" s="91" t="s">
        <v>1</v>
      </c>
      <c r="N582" s="91" t="s">
        <v>268</v>
      </c>
      <c r="O582" s="91">
        <v>20</v>
      </c>
    </row>
    <row r="583" spans="1:15" s="91" customFormat="1" x14ac:dyDescent="0.25">
      <c r="A583" s="346" t="s">
        <v>706</v>
      </c>
      <c r="B583" s="326">
        <v>17</v>
      </c>
      <c r="C583" s="91">
        <v>21</v>
      </c>
      <c r="D583" s="91">
        <v>3</v>
      </c>
      <c r="H583" s="91">
        <v>0</v>
      </c>
      <c r="M583" s="91" t="s">
        <v>1</v>
      </c>
      <c r="N583" s="91" t="s">
        <v>268</v>
      </c>
      <c r="O583" s="91">
        <v>20</v>
      </c>
    </row>
    <row r="584" spans="1:15" s="91" customFormat="1" x14ac:dyDescent="0.25">
      <c r="A584" s="346" t="s">
        <v>706</v>
      </c>
      <c r="B584" s="326">
        <v>17</v>
      </c>
      <c r="C584" s="91">
        <v>22</v>
      </c>
      <c r="D584" s="91" t="s">
        <v>58</v>
      </c>
      <c r="H584" s="91">
        <v>0</v>
      </c>
      <c r="M584" s="91" t="s">
        <v>1</v>
      </c>
      <c r="N584" s="91" t="s">
        <v>268</v>
      </c>
      <c r="O584" s="91">
        <v>20</v>
      </c>
    </row>
    <row r="585" spans="1:15" s="91" customFormat="1" x14ac:dyDescent="0.25">
      <c r="A585" s="346" t="s">
        <v>706</v>
      </c>
      <c r="B585" s="326">
        <v>17</v>
      </c>
      <c r="C585" s="91">
        <v>23</v>
      </c>
      <c r="D585" s="91" t="s">
        <v>58</v>
      </c>
      <c r="H585" s="91">
        <v>0</v>
      </c>
      <c r="M585" s="91" t="s">
        <v>1</v>
      </c>
      <c r="N585" s="91" t="s">
        <v>268</v>
      </c>
      <c r="O585" s="91">
        <v>20</v>
      </c>
    </row>
    <row r="586" spans="1:15" s="91" customFormat="1" x14ac:dyDescent="0.25">
      <c r="A586" s="346" t="s">
        <v>706</v>
      </c>
      <c r="B586" s="326">
        <v>17</v>
      </c>
      <c r="C586" s="91">
        <v>24</v>
      </c>
      <c r="D586" s="91" t="s">
        <v>58</v>
      </c>
      <c r="H586" s="91">
        <v>0</v>
      </c>
      <c r="M586" s="91" t="s">
        <v>1</v>
      </c>
      <c r="N586" s="91" t="s">
        <v>268</v>
      </c>
      <c r="O586" s="91">
        <v>20</v>
      </c>
    </row>
    <row r="587" spans="1:15" s="91" customFormat="1" x14ac:dyDescent="0.25">
      <c r="A587" s="346" t="s">
        <v>706</v>
      </c>
      <c r="B587" s="326">
        <v>17</v>
      </c>
      <c r="C587" s="91">
        <v>25</v>
      </c>
      <c r="D587" s="91" t="s">
        <v>58</v>
      </c>
      <c r="H587" s="91">
        <v>0</v>
      </c>
      <c r="M587" s="91" t="s">
        <v>1</v>
      </c>
      <c r="N587" s="91" t="s">
        <v>268</v>
      </c>
      <c r="O587" s="91">
        <v>20</v>
      </c>
    </row>
    <row r="588" spans="1:15" s="91" customFormat="1" x14ac:dyDescent="0.25">
      <c r="A588" s="346" t="s">
        <v>706</v>
      </c>
      <c r="B588" s="326">
        <v>17</v>
      </c>
      <c r="C588" s="91">
        <v>26</v>
      </c>
      <c r="D588" s="91" t="s">
        <v>58</v>
      </c>
      <c r="H588" s="91">
        <v>0</v>
      </c>
      <c r="M588" s="91" t="s">
        <v>1</v>
      </c>
      <c r="N588" s="91" t="s">
        <v>268</v>
      </c>
      <c r="O588" s="91">
        <v>20</v>
      </c>
    </row>
    <row r="589" spans="1:15" s="91" customFormat="1" x14ac:dyDescent="0.25">
      <c r="A589" s="346" t="s">
        <v>706</v>
      </c>
      <c r="B589" s="326">
        <v>17</v>
      </c>
      <c r="C589" s="91">
        <v>27</v>
      </c>
      <c r="D589" s="91" t="s">
        <v>58</v>
      </c>
      <c r="H589" s="91">
        <v>0</v>
      </c>
      <c r="M589" s="91" t="s">
        <v>1</v>
      </c>
      <c r="N589" s="91" t="s">
        <v>268</v>
      </c>
      <c r="O589" s="91">
        <v>20</v>
      </c>
    </row>
    <row r="590" spans="1:15" s="91" customFormat="1" ht="15" customHeight="1" x14ac:dyDescent="0.25">
      <c r="A590" s="346" t="s">
        <v>706</v>
      </c>
      <c r="B590" s="326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268</v>
      </c>
      <c r="O590" s="91">
        <v>20</v>
      </c>
    </row>
    <row r="591" spans="1:15" s="91" customFormat="1" x14ac:dyDescent="0.25">
      <c r="A591" s="346" t="s">
        <v>706</v>
      </c>
      <c r="B591" s="326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268</v>
      </c>
      <c r="O591" s="91">
        <v>20</v>
      </c>
    </row>
    <row r="592" spans="1:15" s="91" customFormat="1" x14ac:dyDescent="0.25">
      <c r="A592" s="346" t="s">
        <v>706</v>
      </c>
      <c r="B592" s="326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268</v>
      </c>
      <c r="O592" s="91">
        <v>20</v>
      </c>
    </row>
    <row r="593" spans="1:15" s="91" customFormat="1" x14ac:dyDescent="0.25">
      <c r="A593" s="346" t="s">
        <v>706</v>
      </c>
      <c r="B593" s="326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268</v>
      </c>
      <c r="O593" s="91">
        <v>20</v>
      </c>
    </row>
    <row r="594" spans="1:15" s="91" customFormat="1" x14ac:dyDescent="0.25">
      <c r="A594" s="346" t="s">
        <v>706</v>
      </c>
      <c r="B594" s="326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268</v>
      </c>
      <c r="O594" s="91">
        <v>20</v>
      </c>
    </row>
    <row r="595" spans="1:15" s="91" customFormat="1" x14ac:dyDescent="0.25">
      <c r="A595" s="346" t="s">
        <v>706</v>
      </c>
      <c r="B595" s="326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268</v>
      </c>
      <c r="O595" s="91">
        <v>20</v>
      </c>
    </row>
    <row r="596" spans="1:15" s="91" customFormat="1" x14ac:dyDescent="0.25">
      <c r="A596" s="346" t="s">
        <v>706</v>
      </c>
      <c r="B596" s="326">
        <v>17</v>
      </c>
      <c r="C596" s="91">
        <v>7</v>
      </c>
      <c r="D596" s="91">
        <v>3</v>
      </c>
      <c r="H596" s="91">
        <v>0</v>
      </c>
      <c r="M596" s="91" t="s">
        <v>1</v>
      </c>
      <c r="N596" s="91" t="s">
        <v>268</v>
      </c>
      <c r="O596" s="91">
        <v>20</v>
      </c>
    </row>
    <row r="597" spans="1:15" s="91" customFormat="1" x14ac:dyDescent="0.25">
      <c r="A597" s="346" t="s">
        <v>706</v>
      </c>
      <c r="B597" s="326">
        <v>17</v>
      </c>
      <c r="C597" s="91">
        <v>8</v>
      </c>
      <c r="D597" s="91">
        <v>3</v>
      </c>
      <c r="H597" s="91">
        <v>0</v>
      </c>
      <c r="M597" s="91" t="s">
        <v>1</v>
      </c>
      <c r="N597" s="91" t="s">
        <v>268</v>
      </c>
      <c r="O597" s="91">
        <v>20</v>
      </c>
    </row>
    <row r="598" spans="1:15" s="91" customFormat="1" x14ac:dyDescent="0.25">
      <c r="A598" s="346" t="s">
        <v>706</v>
      </c>
      <c r="B598" s="326">
        <v>17</v>
      </c>
      <c r="C598" s="91">
        <v>9</v>
      </c>
      <c r="D598" s="91">
        <v>3</v>
      </c>
      <c r="H598" s="91">
        <v>0</v>
      </c>
      <c r="M598" s="91" t="s">
        <v>1</v>
      </c>
      <c r="N598" s="91" t="s">
        <v>268</v>
      </c>
      <c r="O598" s="91">
        <v>20</v>
      </c>
    </row>
    <row r="599" spans="1:15" s="91" customFormat="1" x14ac:dyDescent="0.25">
      <c r="A599" s="346" t="s">
        <v>706</v>
      </c>
      <c r="B599" s="326">
        <v>17</v>
      </c>
      <c r="C599" s="91">
        <v>10</v>
      </c>
      <c r="D599" s="91">
        <v>4</v>
      </c>
      <c r="H599" s="91">
        <v>0</v>
      </c>
      <c r="M599" s="91" t="s">
        <v>1</v>
      </c>
      <c r="N599" s="91" t="s">
        <v>268</v>
      </c>
      <c r="O599" s="91">
        <v>20</v>
      </c>
    </row>
    <row r="600" spans="1:15" s="91" customFormat="1" x14ac:dyDescent="0.25">
      <c r="A600" s="346" t="s">
        <v>706</v>
      </c>
      <c r="B600" s="326">
        <v>17</v>
      </c>
      <c r="C600" s="91">
        <v>11</v>
      </c>
      <c r="D600" s="91">
        <v>3</v>
      </c>
      <c r="H600" s="91">
        <v>0</v>
      </c>
      <c r="M600" s="91" t="s">
        <v>1</v>
      </c>
      <c r="N600" s="91" t="s">
        <v>268</v>
      </c>
      <c r="O600" s="91">
        <v>20</v>
      </c>
    </row>
    <row r="601" spans="1:15" s="91" customFormat="1" x14ac:dyDescent="0.25">
      <c r="A601" s="346" t="s">
        <v>706</v>
      </c>
      <c r="B601" s="326">
        <v>17</v>
      </c>
      <c r="C601" s="91">
        <v>12</v>
      </c>
      <c r="D601" s="91">
        <v>3</v>
      </c>
      <c r="H601" s="91">
        <v>0</v>
      </c>
      <c r="M601" s="91" t="s">
        <v>1</v>
      </c>
      <c r="N601" s="91" t="s">
        <v>268</v>
      </c>
      <c r="O601" s="91">
        <v>20</v>
      </c>
    </row>
    <row r="602" spans="1:15" s="91" customFormat="1" x14ac:dyDescent="0.25">
      <c r="A602" s="346" t="s">
        <v>706</v>
      </c>
      <c r="B602" s="326">
        <v>17</v>
      </c>
      <c r="C602" s="91">
        <v>13</v>
      </c>
      <c r="D602" s="91">
        <v>4</v>
      </c>
      <c r="H602" s="91">
        <v>1</v>
      </c>
      <c r="I602" s="91">
        <v>13</v>
      </c>
      <c r="J602" s="91">
        <v>52</v>
      </c>
      <c r="K602" s="91" t="e">
        <v>#N/A</v>
      </c>
      <c r="L602" s="91" t="e">
        <v>#N/A</v>
      </c>
      <c r="M602" s="91" t="s">
        <v>1</v>
      </c>
      <c r="N602" s="91" t="s">
        <v>268</v>
      </c>
      <c r="O602" s="91">
        <v>20</v>
      </c>
    </row>
    <row r="603" spans="1:15" s="91" customFormat="1" x14ac:dyDescent="0.25">
      <c r="A603" s="346" t="s">
        <v>706</v>
      </c>
      <c r="B603" s="326">
        <v>17</v>
      </c>
      <c r="C603" s="91">
        <v>14</v>
      </c>
      <c r="D603" s="91">
        <v>3</v>
      </c>
      <c r="H603" s="91">
        <v>0</v>
      </c>
      <c r="M603" s="91" t="s">
        <v>1</v>
      </c>
      <c r="N603" s="91" t="s">
        <v>268</v>
      </c>
      <c r="O603" s="91">
        <v>20</v>
      </c>
    </row>
    <row r="604" spans="1:15" s="91" customFormat="1" x14ac:dyDescent="0.25">
      <c r="A604" s="346" t="s">
        <v>706</v>
      </c>
      <c r="B604" s="326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268</v>
      </c>
      <c r="O604" s="91">
        <v>20</v>
      </c>
    </row>
    <row r="605" spans="1:15" s="91" customFormat="1" x14ac:dyDescent="0.25">
      <c r="A605" s="346" t="s">
        <v>706</v>
      </c>
      <c r="B605" s="326">
        <v>17</v>
      </c>
      <c r="C605" s="91">
        <v>16</v>
      </c>
      <c r="D605" s="91">
        <v>3</v>
      </c>
      <c r="H605" s="91">
        <v>0</v>
      </c>
      <c r="M605" s="91" t="s">
        <v>1</v>
      </c>
      <c r="N605" s="91" t="s">
        <v>268</v>
      </c>
      <c r="O605" s="91">
        <v>20</v>
      </c>
    </row>
    <row r="606" spans="1:15" s="91" customFormat="1" x14ac:dyDescent="0.25">
      <c r="A606" s="346" t="s">
        <v>706</v>
      </c>
      <c r="B606" s="326">
        <v>17</v>
      </c>
      <c r="C606" s="91">
        <v>17</v>
      </c>
      <c r="D606" s="91">
        <v>4</v>
      </c>
      <c r="H606" s="91">
        <v>0</v>
      </c>
      <c r="M606" s="91" t="s">
        <v>1</v>
      </c>
      <c r="N606" s="91" t="s">
        <v>268</v>
      </c>
      <c r="O606" s="91">
        <v>20</v>
      </c>
    </row>
    <row r="607" spans="1:15" s="91" customFormat="1" x14ac:dyDescent="0.25">
      <c r="A607" s="346" t="s">
        <v>706</v>
      </c>
      <c r="B607" s="326">
        <v>17</v>
      </c>
      <c r="C607" s="91">
        <v>18</v>
      </c>
      <c r="D607" s="91">
        <v>3</v>
      </c>
      <c r="H607" s="91">
        <v>0</v>
      </c>
      <c r="M607" s="91" t="s">
        <v>1</v>
      </c>
      <c r="N607" s="91" t="s">
        <v>268</v>
      </c>
      <c r="O607" s="91">
        <v>20</v>
      </c>
    </row>
    <row r="608" spans="1:15" s="91" customFormat="1" x14ac:dyDescent="0.25">
      <c r="A608" s="346" t="s">
        <v>706</v>
      </c>
      <c r="B608" s="326">
        <v>17</v>
      </c>
      <c r="C608" s="91">
        <v>19</v>
      </c>
      <c r="D608" s="91">
        <v>3</v>
      </c>
      <c r="H608" s="91">
        <v>0</v>
      </c>
      <c r="M608" s="91" t="s">
        <v>1</v>
      </c>
      <c r="N608" s="91" t="s">
        <v>268</v>
      </c>
      <c r="O608" s="91">
        <v>20</v>
      </c>
    </row>
    <row r="609" spans="1:15" s="91" customFormat="1" x14ac:dyDescent="0.25">
      <c r="A609" s="346" t="s">
        <v>706</v>
      </c>
      <c r="B609" s="326">
        <v>17</v>
      </c>
      <c r="C609" s="91">
        <v>20</v>
      </c>
      <c r="D609" s="91">
        <v>3</v>
      </c>
      <c r="H609" s="91">
        <v>0</v>
      </c>
      <c r="M609" s="91" t="s">
        <v>1</v>
      </c>
      <c r="N609" s="91" t="s">
        <v>268</v>
      </c>
      <c r="O609" s="91">
        <v>20</v>
      </c>
    </row>
    <row r="610" spans="1:15" s="91" customFormat="1" x14ac:dyDescent="0.25">
      <c r="A610" s="346" t="s">
        <v>706</v>
      </c>
      <c r="B610" s="326">
        <v>17</v>
      </c>
      <c r="C610" s="91">
        <v>21</v>
      </c>
      <c r="D610" s="91">
        <v>3</v>
      </c>
      <c r="H610" s="91">
        <v>0</v>
      </c>
      <c r="M610" s="91" t="s">
        <v>1</v>
      </c>
      <c r="N610" s="91" t="s">
        <v>268</v>
      </c>
      <c r="O610" s="91">
        <v>20</v>
      </c>
    </row>
    <row r="611" spans="1:15" s="91" customFormat="1" x14ac:dyDescent="0.25">
      <c r="A611" s="346" t="s">
        <v>706</v>
      </c>
      <c r="B611" s="326">
        <v>17</v>
      </c>
      <c r="C611" s="91">
        <v>22</v>
      </c>
      <c r="D611" s="91" t="s">
        <v>58</v>
      </c>
      <c r="H611" s="91">
        <v>0</v>
      </c>
      <c r="M611" s="91" t="s">
        <v>1</v>
      </c>
      <c r="N611" s="91" t="s">
        <v>268</v>
      </c>
      <c r="O611" s="91">
        <v>20</v>
      </c>
    </row>
    <row r="612" spans="1:15" s="91" customFormat="1" x14ac:dyDescent="0.25">
      <c r="A612" s="346" t="s">
        <v>706</v>
      </c>
      <c r="B612" s="326">
        <v>17</v>
      </c>
      <c r="C612" s="91">
        <v>23</v>
      </c>
      <c r="D612" s="91" t="s">
        <v>58</v>
      </c>
      <c r="H612" s="91">
        <v>0</v>
      </c>
      <c r="M612" s="91" t="s">
        <v>1</v>
      </c>
      <c r="N612" s="91" t="s">
        <v>268</v>
      </c>
      <c r="O612" s="91">
        <v>20</v>
      </c>
    </row>
    <row r="613" spans="1:15" s="91" customFormat="1" x14ac:dyDescent="0.25">
      <c r="A613" s="346" t="s">
        <v>706</v>
      </c>
      <c r="B613" s="326">
        <v>17</v>
      </c>
      <c r="C613" s="91">
        <v>24</v>
      </c>
      <c r="D613" s="91" t="s">
        <v>58</v>
      </c>
      <c r="H613" s="91">
        <v>0</v>
      </c>
      <c r="M613" s="91" t="s">
        <v>1</v>
      </c>
      <c r="N613" s="91" t="s">
        <v>268</v>
      </c>
      <c r="O613" s="91">
        <v>20</v>
      </c>
    </row>
    <row r="614" spans="1:15" s="91" customFormat="1" x14ac:dyDescent="0.25">
      <c r="A614" s="346" t="s">
        <v>706</v>
      </c>
      <c r="B614" s="326">
        <v>17</v>
      </c>
      <c r="C614" s="91">
        <v>25</v>
      </c>
      <c r="D614" s="91" t="s">
        <v>58</v>
      </c>
      <c r="H614" s="91">
        <v>0</v>
      </c>
      <c r="M614" s="91" t="s">
        <v>1</v>
      </c>
      <c r="N614" s="91" t="s">
        <v>268</v>
      </c>
      <c r="O614" s="91">
        <v>20</v>
      </c>
    </row>
    <row r="615" spans="1:15" s="91" customFormat="1" x14ac:dyDescent="0.25">
      <c r="A615" s="346" t="s">
        <v>706</v>
      </c>
      <c r="B615" s="326">
        <v>17</v>
      </c>
      <c r="C615" s="91">
        <v>26</v>
      </c>
      <c r="D615" s="91" t="s">
        <v>58</v>
      </c>
      <c r="H615" s="91">
        <v>0</v>
      </c>
      <c r="M615" s="91" t="s">
        <v>1</v>
      </c>
      <c r="N615" s="91" t="s">
        <v>268</v>
      </c>
      <c r="O615" s="91">
        <v>20</v>
      </c>
    </row>
    <row r="616" spans="1:15" s="91" customFormat="1" x14ac:dyDescent="0.25">
      <c r="A616" s="346" t="s">
        <v>706</v>
      </c>
      <c r="B616" s="326">
        <v>17</v>
      </c>
      <c r="C616" s="91">
        <v>27</v>
      </c>
      <c r="D616" s="91" t="s">
        <v>58</v>
      </c>
      <c r="H616" s="91">
        <v>0</v>
      </c>
      <c r="M616" s="91" t="s">
        <v>1</v>
      </c>
      <c r="N616" s="91" t="s">
        <v>268</v>
      </c>
      <c r="O616" s="91">
        <v>20</v>
      </c>
    </row>
    <row r="617" spans="1:15" s="91" customFormat="1" ht="15" customHeight="1" x14ac:dyDescent="0.25">
      <c r="A617" s="346" t="s">
        <v>706</v>
      </c>
      <c r="B617" s="326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268</v>
      </c>
      <c r="O617" s="91">
        <v>20</v>
      </c>
    </row>
    <row r="618" spans="1:15" s="91" customFormat="1" x14ac:dyDescent="0.25">
      <c r="A618" s="346" t="s">
        <v>706</v>
      </c>
      <c r="B618" s="326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268</v>
      </c>
      <c r="O618" s="91">
        <v>20</v>
      </c>
    </row>
    <row r="619" spans="1:15" s="91" customFormat="1" x14ac:dyDescent="0.25">
      <c r="A619" s="346" t="s">
        <v>706</v>
      </c>
      <c r="B619" s="326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268</v>
      </c>
      <c r="O619" s="91">
        <v>20</v>
      </c>
    </row>
    <row r="620" spans="1:15" s="91" customFormat="1" x14ac:dyDescent="0.25">
      <c r="A620" s="346" t="s">
        <v>706</v>
      </c>
      <c r="B620" s="326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268</v>
      </c>
      <c r="O620" s="91">
        <v>20</v>
      </c>
    </row>
    <row r="621" spans="1:15" s="91" customFormat="1" x14ac:dyDescent="0.25">
      <c r="A621" s="346" t="s">
        <v>706</v>
      </c>
      <c r="B621" s="326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268</v>
      </c>
      <c r="O621" s="91">
        <v>20</v>
      </c>
    </row>
    <row r="622" spans="1:15" s="91" customFormat="1" x14ac:dyDescent="0.25">
      <c r="A622" s="346" t="s">
        <v>706</v>
      </c>
      <c r="B622" s="326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268</v>
      </c>
      <c r="O622" s="91">
        <v>20</v>
      </c>
    </row>
    <row r="623" spans="1:15" s="91" customFormat="1" x14ac:dyDescent="0.25">
      <c r="A623" s="346" t="s">
        <v>706</v>
      </c>
      <c r="B623" s="326">
        <v>17</v>
      </c>
      <c r="C623" s="91">
        <v>7</v>
      </c>
      <c r="D623" s="91">
        <v>3</v>
      </c>
      <c r="H623" s="91">
        <v>0</v>
      </c>
      <c r="M623" s="91" t="s">
        <v>1</v>
      </c>
      <c r="N623" s="91" t="s">
        <v>268</v>
      </c>
      <c r="O623" s="91">
        <v>20</v>
      </c>
    </row>
    <row r="624" spans="1:15" s="91" customFormat="1" x14ac:dyDescent="0.25">
      <c r="A624" s="346" t="s">
        <v>706</v>
      </c>
      <c r="B624" s="326">
        <v>17</v>
      </c>
      <c r="C624" s="91">
        <v>8</v>
      </c>
      <c r="D624" s="91">
        <v>3</v>
      </c>
      <c r="H624" s="91">
        <v>0</v>
      </c>
      <c r="M624" s="91" t="s">
        <v>1</v>
      </c>
      <c r="N624" s="91" t="s">
        <v>268</v>
      </c>
      <c r="O624" s="91">
        <v>20</v>
      </c>
    </row>
    <row r="625" spans="1:15" s="91" customFormat="1" x14ac:dyDescent="0.25">
      <c r="A625" s="346" t="s">
        <v>706</v>
      </c>
      <c r="B625" s="326">
        <v>17</v>
      </c>
      <c r="C625" s="91">
        <v>9</v>
      </c>
      <c r="D625" s="91">
        <v>3</v>
      </c>
      <c r="H625" s="91">
        <v>0</v>
      </c>
      <c r="M625" s="91" t="s">
        <v>1</v>
      </c>
      <c r="N625" s="91" t="s">
        <v>268</v>
      </c>
      <c r="O625" s="91">
        <v>20</v>
      </c>
    </row>
    <row r="626" spans="1:15" s="91" customFormat="1" x14ac:dyDescent="0.25">
      <c r="A626" s="346" t="s">
        <v>706</v>
      </c>
      <c r="B626" s="326">
        <v>17</v>
      </c>
      <c r="C626" s="91">
        <v>10</v>
      </c>
      <c r="D626" s="91">
        <v>4</v>
      </c>
      <c r="H626" s="91">
        <v>0</v>
      </c>
      <c r="M626" s="91" t="s">
        <v>1</v>
      </c>
      <c r="N626" s="91" t="s">
        <v>268</v>
      </c>
      <c r="O626" s="91">
        <v>20</v>
      </c>
    </row>
    <row r="627" spans="1:15" s="91" customFormat="1" x14ac:dyDescent="0.25">
      <c r="A627" s="346" t="s">
        <v>706</v>
      </c>
      <c r="B627" s="326">
        <v>17</v>
      </c>
      <c r="C627" s="91">
        <v>11</v>
      </c>
      <c r="D627" s="91">
        <v>3</v>
      </c>
      <c r="H627" s="91">
        <v>0</v>
      </c>
      <c r="M627" s="91" t="s">
        <v>1</v>
      </c>
      <c r="N627" s="91" t="s">
        <v>268</v>
      </c>
      <c r="O627" s="91">
        <v>20</v>
      </c>
    </row>
    <row r="628" spans="1:15" s="91" customFormat="1" x14ac:dyDescent="0.25">
      <c r="A628" s="346" t="s">
        <v>706</v>
      </c>
      <c r="B628" s="326">
        <v>17</v>
      </c>
      <c r="C628" s="91">
        <v>12</v>
      </c>
      <c r="D628" s="91">
        <v>3</v>
      </c>
      <c r="H628" s="91">
        <v>0</v>
      </c>
      <c r="M628" s="91" t="s">
        <v>1</v>
      </c>
      <c r="N628" s="91" t="s">
        <v>268</v>
      </c>
      <c r="O628" s="91">
        <v>20</v>
      </c>
    </row>
    <row r="629" spans="1:15" s="91" customFormat="1" x14ac:dyDescent="0.25">
      <c r="A629" s="346" t="s">
        <v>706</v>
      </c>
      <c r="B629" s="326">
        <v>17</v>
      </c>
      <c r="C629" s="91">
        <v>13</v>
      </c>
      <c r="D629" s="91">
        <v>4</v>
      </c>
      <c r="H629" s="91">
        <v>1</v>
      </c>
      <c r="I629" s="91">
        <v>14</v>
      </c>
      <c r="J629" s="91">
        <v>52</v>
      </c>
      <c r="K629" s="91" t="e">
        <v>#N/A</v>
      </c>
      <c r="L629" s="91" t="e">
        <v>#N/A</v>
      </c>
      <c r="M629" s="91" t="s">
        <v>1</v>
      </c>
      <c r="N629" s="91" t="s">
        <v>268</v>
      </c>
      <c r="O629" s="91">
        <v>20</v>
      </c>
    </row>
    <row r="630" spans="1:15" s="91" customFormat="1" x14ac:dyDescent="0.25">
      <c r="A630" s="346" t="s">
        <v>706</v>
      </c>
      <c r="B630" s="326">
        <v>17</v>
      </c>
      <c r="C630" s="91">
        <v>14</v>
      </c>
      <c r="D630" s="91">
        <v>3</v>
      </c>
      <c r="H630" s="91">
        <v>0</v>
      </c>
      <c r="M630" s="91" t="s">
        <v>1</v>
      </c>
      <c r="N630" s="91" t="s">
        <v>268</v>
      </c>
      <c r="O630" s="91">
        <v>20</v>
      </c>
    </row>
    <row r="631" spans="1:15" s="91" customFormat="1" x14ac:dyDescent="0.25">
      <c r="A631" s="346" t="s">
        <v>706</v>
      </c>
      <c r="B631" s="326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268</v>
      </c>
      <c r="O631" s="91">
        <v>20</v>
      </c>
    </row>
    <row r="632" spans="1:15" s="91" customFormat="1" x14ac:dyDescent="0.25">
      <c r="A632" s="346" t="s">
        <v>706</v>
      </c>
      <c r="B632" s="326">
        <v>17</v>
      </c>
      <c r="C632" s="91">
        <v>16</v>
      </c>
      <c r="D632" s="91">
        <v>3</v>
      </c>
      <c r="H632" s="91">
        <v>0</v>
      </c>
      <c r="M632" s="91" t="s">
        <v>1</v>
      </c>
      <c r="N632" s="91" t="s">
        <v>268</v>
      </c>
      <c r="O632" s="91">
        <v>20</v>
      </c>
    </row>
    <row r="633" spans="1:15" s="91" customFormat="1" x14ac:dyDescent="0.25">
      <c r="A633" s="346" t="s">
        <v>706</v>
      </c>
      <c r="B633" s="326">
        <v>17</v>
      </c>
      <c r="C633" s="91">
        <v>17</v>
      </c>
      <c r="D633" s="91">
        <v>4</v>
      </c>
      <c r="H633" s="91">
        <v>0</v>
      </c>
      <c r="M633" s="91" t="s">
        <v>1</v>
      </c>
      <c r="N633" s="91" t="s">
        <v>268</v>
      </c>
      <c r="O633" s="91">
        <v>20</v>
      </c>
    </row>
    <row r="634" spans="1:15" s="91" customFormat="1" x14ac:dyDescent="0.25">
      <c r="A634" s="346" t="s">
        <v>706</v>
      </c>
      <c r="B634" s="326">
        <v>17</v>
      </c>
      <c r="C634" s="91">
        <v>18</v>
      </c>
      <c r="D634" s="91">
        <v>3</v>
      </c>
      <c r="H634" s="91">
        <v>0</v>
      </c>
      <c r="M634" s="91" t="s">
        <v>1</v>
      </c>
      <c r="N634" s="91" t="s">
        <v>268</v>
      </c>
      <c r="O634" s="91">
        <v>20</v>
      </c>
    </row>
    <row r="635" spans="1:15" s="91" customFormat="1" x14ac:dyDescent="0.25">
      <c r="A635" s="346" t="s">
        <v>706</v>
      </c>
      <c r="B635" s="326">
        <v>17</v>
      </c>
      <c r="C635" s="91">
        <v>19</v>
      </c>
      <c r="D635" s="91">
        <v>3</v>
      </c>
      <c r="H635" s="91">
        <v>0</v>
      </c>
      <c r="M635" s="91" t="s">
        <v>1</v>
      </c>
      <c r="N635" s="91" t="s">
        <v>268</v>
      </c>
      <c r="O635" s="91">
        <v>20</v>
      </c>
    </row>
    <row r="636" spans="1:15" s="91" customFormat="1" x14ac:dyDescent="0.25">
      <c r="A636" s="346" t="s">
        <v>706</v>
      </c>
      <c r="B636" s="326">
        <v>17</v>
      </c>
      <c r="C636" s="91">
        <v>20</v>
      </c>
      <c r="D636" s="91">
        <v>3</v>
      </c>
      <c r="H636" s="91">
        <v>0</v>
      </c>
      <c r="M636" s="91" t="s">
        <v>1</v>
      </c>
      <c r="N636" s="91" t="s">
        <v>268</v>
      </c>
      <c r="O636" s="91">
        <v>20</v>
      </c>
    </row>
    <row r="637" spans="1:15" s="91" customFormat="1" x14ac:dyDescent="0.25">
      <c r="A637" s="346" t="s">
        <v>706</v>
      </c>
      <c r="B637" s="326">
        <v>17</v>
      </c>
      <c r="C637" s="91">
        <v>21</v>
      </c>
      <c r="D637" s="91">
        <v>3</v>
      </c>
      <c r="H637" s="91">
        <v>0</v>
      </c>
      <c r="M637" s="91" t="s">
        <v>1</v>
      </c>
      <c r="N637" s="91" t="s">
        <v>268</v>
      </c>
      <c r="O637" s="91">
        <v>20</v>
      </c>
    </row>
    <row r="638" spans="1:15" s="91" customFormat="1" x14ac:dyDescent="0.25">
      <c r="A638" s="346" t="s">
        <v>706</v>
      </c>
      <c r="B638" s="326">
        <v>17</v>
      </c>
      <c r="C638" s="91">
        <v>22</v>
      </c>
      <c r="D638" s="91" t="s">
        <v>58</v>
      </c>
      <c r="H638" s="91">
        <v>0</v>
      </c>
      <c r="M638" s="91" t="s">
        <v>1</v>
      </c>
      <c r="N638" s="91" t="s">
        <v>268</v>
      </c>
      <c r="O638" s="91">
        <v>20</v>
      </c>
    </row>
    <row r="639" spans="1:15" s="91" customFormat="1" x14ac:dyDescent="0.25">
      <c r="A639" s="346" t="s">
        <v>706</v>
      </c>
      <c r="B639" s="326">
        <v>17</v>
      </c>
      <c r="C639" s="91">
        <v>23</v>
      </c>
      <c r="D639" s="91" t="s">
        <v>58</v>
      </c>
      <c r="H639" s="91">
        <v>0</v>
      </c>
      <c r="M639" s="91" t="s">
        <v>1</v>
      </c>
      <c r="N639" s="91" t="s">
        <v>268</v>
      </c>
      <c r="O639" s="91">
        <v>20</v>
      </c>
    </row>
    <row r="640" spans="1:15" s="91" customFormat="1" x14ac:dyDescent="0.25">
      <c r="A640" s="346" t="s">
        <v>706</v>
      </c>
      <c r="B640" s="326">
        <v>17</v>
      </c>
      <c r="C640" s="91">
        <v>24</v>
      </c>
      <c r="D640" s="91" t="s">
        <v>58</v>
      </c>
      <c r="H640" s="91">
        <v>0</v>
      </c>
      <c r="M640" s="91" t="s">
        <v>1</v>
      </c>
      <c r="N640" s="91" t="s">
        <v>268</v>
      </c>
      <c r="O640" s="91">
        <v>20</v>
      </c>
    </row>
    <row r="641" spans="1:16" s="91" customFormat="1" x14ac:dyDescent="0.25">
      <c r="A641" s="346" t="s">
        <v>706</v>
      </c>
      <c r="B641" s="326">
        <v>17</v>
      </c>
      <c r="C641" s="91">
        <v>25</v>
      </c>
      <c r="D641" s="91" t="s">
        <v>58</v>
      </c>
      <c r="H641" s="91">
        <v>0</v>
      </c>
      <c r="M641" s="91" t="s">
        <v>1</v>
      </c>
      <c r="N641" s="91" t="s">
        <v>268</v>
      </c>
      <c r="O641" s="91">
        <v>20</v>
      </c>
    </row>
    <row r="642" spans="1:16" s="91" customFormat="1" x14ac:dyDescent="0.25">
      <c r="A642" s="346" t="s">
        <v>706</v>
      </c>
      <c r="B642" s="326">
        <v>17</v>
      </c>
      <c r="C642" s="91">
        <v>26</v>
      </c>
      <c r="D642" s="91" t="s">
        <v>58</v>
      </c>
      <c r="H642" s="91">
        <v>0</v>
      </c>
      <c r="M642" s="91" t="s">
        <v>1</v>
      </c>
      <c r="N642" s="91" t="s">
        <v>268</v>
      </c>
      <c r="O642" s="91">
        <v>20</v>
      </c>
    </row>
    <row r="643" spans="1:16" s="91" customFormat="1" x14ac:dyDescent="0.25">
      <c r="A643" s="346" t="s">
        <v>706</v>
      </c>
      <c r="B643" s="326">
        <v>17</v>
      </c>
      <c r="C643" s="91">
        <v>27</v>
      </c>
      <c r="D643" s="91" t="s">
        <v>58</v>
      </c>
      <c r="H643" s="91">
        <v>0</v>
      </c>
      <c r="M643" s="91" t="s">
        <v>1</v>
      </c>
      <c r="N643" s="91" t="s">
        <v>268</v>
      </c>
      <c r="O643" s="91">
        <v>20</v>
      </c>
    </row>
    <row r="644" spans="1:16" s="78" customFormat="1" ht="15" customHeight="1" x14ac:dyDescent="0.25">
      <c r="A644" s="78" t="s">
        <v>709</v>
      </c>
      <c r="B644" s="323"/>
      <c r="C644" s="78">
        <v>1</v>
      </c>
      <c r="D644" s="78">
        <v>3</v>
      </c>
      <c r="E644" s="78">
        <v>4</v>
      </c>
      <c r="F644" s="78">
        <v>12</v>
      </c>
      <c r="G644" s="78">
        <v>13</v>
      </c>
      <c r="H644" s="78">
        <v>0</v>
      </c>
      <c r="K644" s="78" t="s">
        <v>1024</v>
      </c>
      <c r="L644" s="78" t="s">
        <v>1030</v>
      </c>
      <c r="M644" s="78" t="s">
        <v>1</v>
      </c>
      <c r="N644" s="78" t="s">
        <v>268</v>
      </c>
      <c r="O644" s="78">
        <v>20</v>
      </c>
    </row>
    <row r="645" spans="1:16" s="78" customFormat="1" x14ac:dyDescent="0.25">
      <c r="A645" s="78" t="s">
        <v>709</v>
      </c>
      <c r="B645" s="323"/>
      <c r="C645" s="78">
        <v>2</v>
      </c>
      <c r="D645" s="78">
        <v>3</v>
      </c>
      <c r="E645" s="78">
        <v>4</v>
      </c>
      <c r="F645" s="78">
        <v>10</v>
      </c>
      <c r="G645" s="78">
        <v>14</v>
      </c>
      <c r="H645" s="78">
        <v>0</v>
      </c>
      <c r="K645" s="78" t="s">
        <v>1024</v>
      </c>
      <c r="L645" s="78" t="s">
        <v>1031</v>
      </c>
      <c r="M645" s="78" t="s">
        <v>1</v>
      </c>
      <c r="N645" s="78" t="s">
        <v>268</v>
      </c>
      <c r="O645" s="78">
        <v>20</v>
      </c>
    </row>
    <row r="646" spans="1:16" s="78" customFormat="1" x14ac:dyDescent="0.25">
      <c r="A646" s="78" t="s">
        <v>709</v>
      </c>
      <c r="B646" s="323"/>
      <c r="C646" s="78">
        <v>3</v>
      </c>
      <c r="D646" s="78">
        <v>3</v>
      </c>
      <c r="E646" s="78">
        <v>3</v>
      </c>
      <c r="F646" s="78">
        <v>7</v>
      </c>
      <c r="G646" s="78">
        <v>10</v>
      </c>
      <c r="H646" s="78">
        <v>0</v>
      </c>
      <c r="K646" s="78" t="s">
        <v>1024</v>
      </c>
      <c r="L646" s="78" t="s">
        <v>1032</v>
      </c>
      <c r="M646" s="78" t="s">
        <v>1</v>
      </c>
      <c r="N646" s="78" t="s">
        <v>268</v>
      </c>
      <c r="O646" s="78">
        <v>20</v>
      </c>
    </row>
    <row r="647" spans="1:16" s="78" customFormat="1" x14ac:dyDescent="0.25">
      <c r="A647" s="78" t="s">
        <v>709</v>
      </c>
      <c r="B647" s="323"/>
      <c r="C647" s="78">
        <v>4</v>
      </c>
      <c r="D647" s="78">
        <v>3</v>
      </c>
      <c r="E647" s="78">
        <v>4</v>
      </c>
      <c r="F647" s="78">
        <v>13</v>
      </c>
      <c r="G647" s="78">
        <v>14</v>
      </c>
      <c r="H647" s="78">
        <v>0</v>
      </c>
      <c r="K647" s="78" t="s">
        <v>1024</v>
      </c>
      <c r="L647" s="78" t="s">
        <v>1033</v>
      </c>
      <c r="M647" s="78" t="s">
        <v>1</v>
      </c>
      <c r="N647" s="78" t="s">
        <v>268</v>
      </c>
      <c r="O647" s="78">
        <v>20</v>
      </c>
    </row>
    <row r="648" spans="1:16" s="78" customFormat="1" x14ac:dyDescent="0.25">
      <c r="A648" s="78" t="s">
        <v>709</v>
      </c>
      <c r="B648" s="323"/>
      <c r="C648" s="78">
        <v>5</v>
      </c>
      <c r="D648" s="78">
        <v>3</v>
      </c>
      <c r="E648" s="78">
        <v>3</v>
      </c>
      <c r="F648" s="78">
        <v>9</v>
      </c>
      <c r="G648" s="78">
        <v>9</v>
      </c>
      <c r="H648" s="78">
        <v>0</v>
      </c>
      <c r="K648" s="78" t="s">
        <v>1024</v>
      </c>
      <c r="L648" s="78" t="s">
        <v>1034</v>
      </c>
      <c r="M648" s="78" t="s">
        <v>1</v>
      </c>
      <c r="N648" s="78" t="s">
        <v>268</v>
      </c>
      <c r="O648" s="78">
        <v>20</v>
      </c>
    </row>
    <row r="649" spans="1:16" s="78" customFormat="1" x14ac:dyDescent="0.25">
      <c r="A649" s="78" t="s">
        <v>709</v>
      </c>
      <c r="B649" s="323"/>
      <c r="C649" s="78">
        <v>6</v>
      </c>
      <c r="D649" s="78">
        <v>3</v>
      </c>
      <c r="E649" s="78">
        <v>3</v>
      </c>
      <c r="F649" s="78">
        <v>8</v>
      </c>
      <c r="G649" s="78">
        <v>16</v>
      </c>
      <c r="H649" s="78">
        <v>1</v>
      </c>
      <c r="K649" s="78" t="s">
        <v>11</v>
      </c>
      <c r="L649" s="78" t="s">
        <v>694</v>
      </c>
      <c r="M649" s="78" t="s">
        <v>1</v>
      </c>
      <c r="N649" s="78" t="s">
        <v>268</v>
      </c>
      <c r="O649" s="78">
        <v>21</v>
      </c>
      <c r="P649" s="78" t="s">
        <v>710</v>
      </c>
    </row>
    <row r="650" spans="1:16" s="78" customFormat="1" x14ac:dyDescent="0.25">
      <c r="A650" s="78" t="s">
        <v>709</v>
      </c>
      <c r="B650" s="323"/>
      <c r="C650" s="78">
        <v>7</v>
      </c>
      <c r="D650" s="78">
        <v>3</v>
      </c>
      <c r="E650" s="78">
        <v>3</v>
      </c>
      <c r="F650" s="78">
        <v>7</v>
      </c>
      <c r="G650" s="78">
        <v>12</v>
      </c>
      <c r="H650" s="78">
        <v>0</v>
      </c>
      <c r="K650" s="78" t="s">
        <v>1024</v>
      </c>
      <c r="L650" s="78" t="s">
        <v>1032</v>
      </c>
      <c r="M650" s="78" t="s">
        <v>1</v>
      </c>
      <c r="N650" s="78" t="s">
        <v>268</v>
      </c>
      <c r="O650" s="78">
        <v>21</v>
      </c>
    </row>
    <row r="651" spans="1:16" s="78" customFormat="1" x14ac:dyDescent="0.25">
      <c r="A651" s="78" t="s">
        <v>709</v>
      </c>
      <c r="B651" s="323"/>
      <c r="C651" s="78">
        <v>8</v>
      </c>
      <c r="D651" s="78">
        <v>3</v>
      </c>
      <c r="E651" s="78">
        <v>3</v>
      </c>
      <c r="F651" s="78">
        <v>8</v>
      </c>
      <c r="G651" s="78">
        <v>11</v>
      </c>
      <c r="H651" s="78">
        <v>0</v>
      </c>
      <c r="K651" s="78" t="s">
        <v>1024</v>
      </c>
      <c r="L651" s="78" t="s">
        <v>694</v>
      </c>
      <c r="M651" s="78" t="s">
        <v>1</v>
      </c>
      <c r="N651" s="78" t="s">
        <v>268</v>
      </c>
      <c r="O651" s="78">
        <v>21</v>
      </c>
    </row>
    <row r="652" spans="1:16" s="78" customFormat="1" x14ac:dyDescent="0.25">
      <c r="A652" s="78" t="s">
        <v>709</v>
      </c>
      <c r="B652" s="323"/>
      <c r="C652" s="78">
        <v>9</v>
      </c>
      <c r="D652" s="78">
        <v>3</v>
      </c>
      <c r="E652" s="78">
        <v>3</v>
      </c>
      <c r="F652" s="78">
        <v>9</v>
      </c>
      <c r="G652" s="78">
        <v>13</v>
      </c>
      <c r="H652" s="78">
        <v>0</v>
      </c>
      <c r="K652" s="78" t="s">
        <v>1024</v>
      </c>
      <c r="L652" s="78" t="s">
        <v>1034</v>
      </c>
      <c r="M652" s="78" t="s">
        <v>1</v>
      </c>
      <c r="N652" s="78" t="s">
        <v>268</v>
      </c>
      <c r="O652" s="78">
        <v>21</v>
      </c>
    </row>
    <row r="653" spans="1:16" s="78" customFormat="1" x14ac:dyDescent="0.25">
      <c r="A653" s="78" t="s">
        <v>709</v>
      </c>
      <c r="B653" s="323"/>
      <c r="C653" s="78">
        <v>10</v>
      </c>
      <c r="D653" s="78">
        <v>4</v>
      </c>
      <c r="E653" s="78">
        <v>3</v>
      </c>
      <c r="F653" s="78">
        <v>11</v>
      </c>
      <c r="G653" s="78">
        <v>15</v>
      </c>
      <c r="H653" s="78">
        <v>0</v>
      </c>
      <c r="K653" s="78" t="s">
        <v>1024</v>
      </c>
      <c r="L653" s="78" t="s">
        <v>1035</v>
      </c>
      <c r="M653" s="78" t="s">
        <v>1</v>
      </c>
      <c r="N653" s="78" t="s">
        <v>268</v>
      </c>
      <c r="O653" s="78">
        <v>21</v>
      </c>
    </row>
    <row r="654" spans="1:16" s="78" customFormat="1" x14ac:dyDescent="0.25">
      <c r="A654" s="78" t="s">
        <v>709</v>
      </c>
      <c r="B654" s="323"/>
      <c r="C654" s="78">
        <v>11</v>
      </c>
      <c r="D654" s="78">
        <v>3</v>
      </c>
      <c r="E654" s="78">
        <v>3</v>
      </c>
      <c r="F654" s="78">
        <v>8</v>
      </c>
      <c r="G654" s="78">
        <v>11</v>
      </c>
      <c r="H654" s="78">
        <v>0</v>
      </c>
      <c r="K654" s="78" t="s">
        <v>1024</v>
      </c>
      <c r="L654" s="78" t="s">
        <v>694</v>
      </c>
      <c r="M654" s="78" t="s">
        <v>1</v>
      </c>
      <c r="N654" s="78" t="s">
        <v>268</v>
      </c>
      <c r="O654" s="78">
        <v>21</v>
      </c>
    </row>
    <row r="655" spans="1:16" s="78" customFormat="1" x14ac:dyDescent="0.25">
      <c r="A655" s="78" t="s">
        <v>709</v>
      </c>
      <c r="B655" s="323"/>
      <c r="C655" s="78">
        <v>12</v>
      </c>
      <c r="D655" s="78">
        <v>3</v>
      </c>
      <c r="E655" s="78">
        <v>4</v>
      </c>
      <c r="F655" s="78">
        <v>16</v>
      </c>
      <c r="G655" s="78">
        <v>18</v>
      </c>
      <c r="H655" s="78">
        <v>0</v>
      </c>
      <c r="K655" s="78" t="s">
        <v>1024</v>
      </c>
      <c r="L655" s="78" t="s">
        <v>712</v>
      </c>
      <c r="M655" s="78" t="s">
        <v>1</v>
      </c>
      <c r="N655" s="78" t="s">
        <v>268</v>
      </c>
      <c r="O655" s="78">
        <v>21</v>
      </c>
    </row>
    <row r="656" spans="1:16" s="78" customFormat="1" x14ac:dyDescent="0.25">
      <c r="A656" s="78" t="s">
        <v>709</v>
      </c>
      <c r="B656" s="323"/>
      <c r="C656" s="78">
        <v>13</v>
      </c>
      <c r="D656" s="78">
        <v>4</v>
      </c>
      <c r="E656" s="78">
        <v>4</v>
      </c>
      <c r="F656" s="78">
        <v>16</v>
      </c>
      <c r="G656" s="78">
        <v>24</v>
      </c>
      <c r="H656" s="78">
        <v>1</v>
      </c>
      <c r="K656" s="78" t="s">
        <v>7</v>
      </c>
      <c r="L656" s="78" t="s">
        <v>712</v>
      </c>
      <c r="M656" s="78" t="s">
        <v>1</v>
      </c>
      <c r="N656" s="78" t="s">
        <v>268</v>
      </c>
      <c r="O656" s="78">
        <v>22</v>
      </c>
      <c r="P656" s="78" t="s">
        <v>711</v>
      </c>
    </row>
    <row r="657" spans="1:15" s="78" customFormat="1" x14ac:dyDescent="0.25">
      <c r="A657" s="78" t="s">
        <v>709</v>
      </c>
      <c r="B657" s="323"/>
      <c r="C657" s="78">
        <v>14</v>
      </c>
      <c r="D657" s="78">
        <v>3</v>
      </c>
      <c r="E657" s="78">
        <v>3</v>
      </c>
      <c r="F657" s="78">
        <v>9</v>
      </c>
      <c r="G657" s="78">
        <v>13</v>
      </c>
      <c r="H657" s="78">
        <v>0</v>
      </c>
      <c r="K657" s="78" t="s">
        <v>1024</v>
      </c>
      <c r="L657" s="78" t="s">
        <v>1034</v>
      </c>
      <c r="M657" s="78" t="s">
        <v>1</v>
      </c>
      <c r="N657" s="78" t="s">
        <v>268</v>
      </c>
      <c r="O657" s="78">
        <v>22</v>
      </c>
    </row>
    <row r="658" spans="1:15" s="78" customFormat="1" x14ac:dyDescent="0.25">
      <c r="A658" s="78" t="s">
        <v>709</v>
      </c>
      <c r="B658" s="323"/>
      <c r="C658" s="78">
        <v>15</v>
      </c>
      <c r="D658" s="78">
        <v>3</v>
      </c>
      <c r="E658" s="78">
        <v>3</v>
      </c>
      <c r="F658" s="78">
        <v>8</v>
      </c>
      <c r="G658" s="78">
        <v>13</v>
      </c>
      <c r="H658" s="78">
        <v>0</v>
      </c>
      <c r="K658" s="78" t="s">
        <v>1024</v>
      </c>
      <c r="L658" s="78" t="s">
        <v>694</v>
      </c>
      <c r="M658" s="78" t="s">
        <v>1</v>
      </c>
      <c r="N658" s="78" t="s">
        <v>268</v>
      </c>
      <c r="O658" s="78">
        <v>22</v>
      </c>
    </row>
    <row r="659" spans="1:15" s="78" customFormat="1" x14ac:dyDescent="0.25">
      <c r="A659" s="78" t="s">
        <v>709</v>
      </c>
      <c r="B659" s="323"/>
      <c r="C659" s="78">
        <v>16</v>
      </c>
      <c r="D659" s="78">
        <v>3</v>
      </c>
      <c r="E659" s="78">
        <v>3</v>
      </c>
      <c r="F659" s="78">
        <v>8</v>
      </c>
      <c r="G659" s="78">
        <v>13</v>
      </c>
      <c r="H659" s="78">
        <v>0</v>
      </c>
      <c r="K659" s="78" t="s">
        <v>1024</v>
      </c>
      <c r="L659" s="78" t="s">
        <v>694</v>
      </c>
      <c r="M659" s="78" t="s">
        <v>1</v>
      </c>
      <c r="N659" s="78" t="s">
        <v>268</v>
      </c>
      <c r="O659" s="78">
        <v>22</v>
      </c>
    </row>
    <row r="660" spans="1:15" s="78" customFormat="1" x14ac:dyDescent="0.25">
      <c r="A660" s="78" t="s">
        <v>709</v>
      </c>
      <c r="B660" s="323"/>
      <c r="C660" s="78">
        <v>17</v>
      </c>
      <c r="D660" s="78">
        <v>4</v>
      </c>
      <c r="E660" s="78">
        <v>3</v>
      </c>
      <c r="F660" s="78">
        <v>12</v>
      </c>
      <c r="G660" s="78">
        <v>15</v>
      </c>
      <c r="H660" s="78">
        <v>0</v>
      </c>
      <c r="K660" s="78" t="s">
        <v>1024</v>
      </c>
      <c r="L660" s="78" t="s">
        <v>1030</v>
      </c>
      <c r="M660" s="78" t="s">
        <v>1</v>
      </c>
      <c r="N660" s="78" t="s">
        <v>268</v>
      </c>
      <c r="O660" s="78">
        <v>22</v>
      </c>
    </row>
    <row r="661" spans="1:15" s="78" customFormat="1" x14ac:dyDescent="0.25">
      <c r="A661" s="78" t="s">
        <v>709</v>
      </c>
      <c r="B661" s="323"/>
      <c r="C661" s="78">
        <v>18</v>
      </c>
      <c r="D661" s="78">
        <v>3</v>
      </c>
      <c r="E661" s="78">
        <v>3</v>
      </c>
      <c r="F661" s="78">
        <v>8</v>
      </c>
      <c r="G661" s="78">
        <v>12</v>
      </c>
      <c r="H661" s="78">
        <v>0</v>
      </c>
      <c r="K661" s="78" t="s">
        <v>1024</v>
      </c>
      <c r="L661" s="78" t="s">
        <v>694</v>
      </c>
      <c r="M661" s="78" t="s">
        <v>1</v>
      </c>
      <c r="N661" s="78" t="s">
        <v>268</v>
      </c>
      <c r="O661" s="78">
        <v>22</v>
      </c>
    </row>
    <row r="662" spans="1:15" s="78" customFormat="1" x14ac:dyDescent="0.25">
      <c r="A662" s="78" t="s">
        <v>709</v>
      </c>
      <c r="B662" s="323"/>
      <c r="C662" s="78">
        <v>19</v>
      </c>
      <c r="D662" s="78">
        <v>3</v>
      </c>
      <c r="E662" s="78">
        <v>3</v>
      </c>
      <c r="F662" s="78">
        <v>9</v>
      </c>
      <c r="G662" s="78">
        <v>14</v>
      </c>
      <c r="H662" s="78">
        <v>0</v>
      </c>
      <c r="K662" s="78" t="s">
        <v>1024</v>
      </c>
      <c r="L662" s="78" t="s">
        <v>1034</v>
      </c>
      <c r="M662" s="78" t="s">
        <v>1</v>
      </c>
      <c r="N662" s="78" t="s">
        <v>268</v>
      </c>
      <c r="O662" s="78">
        <v>22</v>
      </c>
    </row>
    <row r="663" spans="1:15" s="78" customFormat="1" x14ac:dyDescent="0.25">
      <c r="A663" s="78" t="s">
        <v>709</v>
      </c>
      <c r="B663" s="323"/>
      <c r="C663" s="78">
        <v>20</v>
      </c>
      <c r="D663" s="78">
        <v>3</v>
      </c>
      <c r="E663" s="78">
        <v>3</v>
      </c>
      <c r="F663" s="78">
        <v>8</v>
      </c>
      <c r="G663" s="78">
        <v>12</v>
      </c>
      <c r="H663" s="78">
        <v>0</v>
      </c>
      <c r="K663" s="78" t="s">
        <v>1024</v>
      </c>
      <c r="L663" s="78" t="s">
        <v>694</v>
      </c>
      <c r="M663" s="78" t="s">
        <v>1</v>
      </c>
      <c r="N663" s="78" t="s">
        <v>268</v>
      </c>
      <c r="O663" s="78">
        <v>22</v>
      </c>
    </row>
    <row r="664" spans="1:15" s="78" customFormat="1" x14ac:dyDescent="0.25">
      <c r="A664" s="78" t="s">
        <v>709</v>
      </c>
      <c r="B664" s="323"/>
      <c r="C664" s="78">
        <v>21</v>
      </c>
      <c r="D664" s="78">
        <v>3</v>
      </c>
      <c r="E664" s="78">
        <v>5</v>
      </c>
      <c r="F664" s="78">
        <v>12</v>
      </c>
      <c r="G664" s="78">
        <v>15</v>
      </c>
      <c r="H664" s="78">
        <v>0</v>
      </c>
      <c r="K664" s="78" t="s">
        <v>1024</v>
      </c>
      <c r="L664" s="78" t="s">
        <v>1030</v>
      </c>
      <c r="M664" s="78" t="s">
        <v>1</v>
      </c>
      <c r="N664" s="78" t="s">
        <v>268</v>
      </c>
      <c r="O664" s="78">
        <v>22</v>
      </c>
    </row>
    <row r="665" spans="1:15" s="78" customFormat="1" x14ac:dyDescent="0.25">
      <c r="A665" s="78" t="s">
        <v>709</v>
      </c>
      <c r="B665" s="323"/>
      <c r="C665" s="78">
        <v>22</v>
      </c>
      <c r="D665" s="78" t="s">
        <v>58</v>
      </c>
      <c r="E665" s="78">
        <v>0</v>
      </c>
      <c r="F665" s="78">
        <v>0</v>
      </c>
      <c r="G665" s="78">
        <v>0</v>
      </c>
      <c r="H665" s="78">
        <v>0</v>
      </c>
      <c r="K665" s="78" t="s">
        <v>1024</v>
      </c>
      <c r="L665" s="78" t="s">
        <v>1036</v>
      </c>
      <c r="M665" s="78" t="s">
        <v>1</v>
      </c>
      <c r="N665" s="78" t="s">
        <v>268</v>
      </c>
      <c r="O665" s="78">
        <v>22</v>
      </c>
    </row>
    <row r="666" spans="1:15" s="78" customFormat="1" x14ac:dyDescent="0.25">
      <c r="A666" s="78" t="s">
        <v>709</v>
      </c>
      <c r="B666" s="323"/>
      <c r="C666" s="78">
        <v>23</v>
      </c>
      <c r="D666" s="78" t="s">
        <v>58</v>
      </c>
      <c r="E666" s="78">
        <v>0</v>
      </c>
      <c r="F666" s="78">
        <v>0</v>
      </c>
      <c r="G666" s="78">
        <v>0</v>
      </c>
      <c r="H666" s="78">
        <v>0</v>
      </c>
      <c r="K666" s="78" t="s">
        <v>1024</v>
      </c>
      <c r="L666" s="78" t="s">
        <v>1036</v>
      </c>
      <c r="M666" s="78" t="s">
        <v>1</v>
      </c>
      <c r="N666" s="78" t="s">
        <v>268</v>
      </c>
      <c r="O666" s="78">
        <v>22</v>
      </c>
    </row>
    <row r="667" spans="1:15" s="78" customFormat="1" x14ac:dyDescent="0.25">
      <c r="A667" s="78" t="s">
        <v>709</v>
      </c>
      <c r="B667" s="323"/>
      <c r="C667" s="78">
        <v>24</v>
      </c>
      <c r="D667" s="78" t="s">
        <v>58</v>
      </c>
      <c r="E667" s="78">
        <v>0</v>
      </c>
      <c r="F667" s="78">
        <v>0</v>
      </c>
      <c r="G667" s="78">
        <v>0</v>
      </c>
      <c r="H667" s="78">
        <v>0</v>
      </c>
      <c r="K667" s="78" t="s">
        <v>1024</v>
      </c>
      <c r="L667" s="78" t="s">
        <v>1036</v>
      </c>
      <c r="M667" s="78" t="s">
        <v>1</v>
      </c>
      <c r="N667" s="78" t="s">
        <v>268</v>
      </c>
      <c r="O667" s="78">
        <v>22</v>
      </c>
    </row>
    <row r="668" spans="1:15" s="78" customFormat="1" x14ac:dyDescent="0.25">
      <c r="A668" s="78" t="s">
        <v>709</v>
      </c>
      <c r="B668" s="323"/>
      <c r="C668" s="78">
        <v>25</v>
      </c>
      <c r="D668" s="78" t="s">
        <v>58</v>
      </c>
      <c r="E668" s="78">
        <v>0</v>
      </c>
      <c r="F668" s="78">
        <v>0</v>
      </c>
      <c r="G668" s="78">
        <v>0</v>
      </c>
      <c r="H668" s="78">
        <v>0</v>
      </c>
      <c r="K668" s="78" t="s">
        <v>1024</v>
      </c>
      <c r="L668" s="78" t="s">
        <v>1036</v>
      </c>
      <c r="M668" s="78" t="s">
        <v>1</v>
      </c>
      <c r="N668" s="78" t="s">
        <v>268</v>
      </c>
      <c r="O668" s="78">
        <v>22</v>
      </c>
    </row>
    <row r="669" spans="1:15" s="78" customFormat="1" x14ac:dyDescent="0.25">
      <c r="A669" s="78" t="s">
        <v>709</v>
      </c>
      <c r="B669" s="323"/>
      <c r="C669" s="78">
        <v>26</v>
      </c>
      <c r="D669" s="78" t="s">
        <v>58</v>
      </c>
      <c r="E669" s="78">
        <v>0</v>
      </c>
      <c r="F669" s="78">
        <v>0</v>
      </c>
      <c r="G669" s="78">
        <v>0</v>
      </c>
      <c r="H669" s="78">
        <v>0</v>
      </c>
      <c r="K669" s="78" t="s">
        <v>1024</v>
      </c>
      <c r="L669" s="78" t="s">
        <v>1036</v>
      </c>
      <c r="M669" s="78" t="s">
        <v>1</v>
      </c>
      <c r="N669" s="78" t="s">
        <v>268</v>
      </c>
      <c r="O669" s="78">
        <v>22</v>
      </c>
    </row>
    <row r="670" spans="1:15" s="78" customFormat="1" x14ac:dyDescent="0.25">
      <c r="A670" s="78" t="s">
        <v>709</v>
      </c>
      <c r="B670" s="323"/>
      <c r="C670" s="78">
        <v>27</v>
      </c>
      <c r="D670" s="78" t="s">
        <v>58</v>
      </c>
      <c r="E670" s="78">
        <v>0</v>
      </c>
      <c r="F670" s="78">
        <v>0</v>
      </c>
      <c r="G670" s="78">
        <v>0</v>
      </c>
      <c r="H670" s="78">
        <v>0</v>
      </c>
      <c r="K670" s="78" t="s">
        <v>1024</v>
      </c>
      <c r="L670" s="78" t="s">
        <v>1036</v>
      </c>
      <c r="M670" s="78" t="s">
        <v>1</v>
      </c>
      <c r="N670" s="78" t="s">
        <v>268</v>
      </c>
      <c r="O670" s="78">
        <v>22</v>
      </c>
    </row>
    <row r="671" spans="1:15" s="91" customFormat="1" x14ac:dyDescent="0.25">
      <c r="A671" s="319" t="s">
        <v>299</v>
      </c>
      <c r="B671" s="320"/>
      <c r="D671" s="91">
        <v>75</v>
      </c>
      <c r="F671" s="91">
        <v>75</v>
      </c>
      <c r="H671" s="91">
        <v>1</v>
      </c>
      <c r="K671" s="91" t="s">
        <v>213</v>
      </c>
      <c r="L671" s="91" t="s">
        <v>766</v>
      </c>
      <c r="M671" s="91" t="s">
        <v>273</v>
      </c>
      <c r="N671" s="91" t="s">
        <v>268</v>
      </c>
      <c r="O671" s="91">
        <v>22</v>
      </c>
    </row>
    <row r="672" spans="1:15" s="91" customFormat="1" x14ac:dyDescent="0.25">
      <c r="A672" s="319" t="s">
        <v>300</v>
      </c>
      <c r="B672" s="320"/>
      <c r="D672" s="91">
        <v>70</v>
      </c>
      <c r="F672" s="91">
        <v>70</v>
      </c>
      <c r="H672" s="91">
        <v>1</v>
      </c>
      <c r="K672" s="91" t="s">
        <v>213</v>
      </c>
      <c r="L672" s="91" t="s">
        <v>767</v>
      </c>
      <c r="M672" s="91" t="s">
        <v>273</v>
      </c>
      <c r="N672" s="91" t="s">
        <v>268</v>
      </c>
      <c r="O672" s="91">
        <v>22</v>
      </c>
    </row>
    <row r="673" spans="1:16" s="91" customFormat="1" x14ac:dyDescent="0.25">
      <c r="A673" s="319" t="s">
        <v>301</v>
      </c>
      <c r="B673" s="320"/>
      <c r="D673" s="91">
        <v>60</v>
      </c>
      <c r="F673" s="91">
        <v>999</v>
      </c>
      <c r="H673" s="91">
        <v>1</v>
      </c>
      <c r="K673" s="91" t="s">
        <v>213</v>
      </c>
      <c r="L673" s="91" t="s">
        <v>768</v>
      </c>
      <c r="M673" s="91" t="s">
        <v>273</v>
      </c>
      <c r="N673" s="91" t="s">
        <v>268</v>
      </c>
      <c r="O673" s="91">
        <v>22</v>
      </c>
    </row>
    <row r="674" spans="1:16" s="91" customFormat="1" x14ac:dyDescent="0.25">
      <c r="A674" s="319" t="s">
        <v>302</v>
      </c>
      <c r="B674" s="320"/>
      <c r="D674" s="91">
        <v>35</v>
      </c>
      <c r="F674" s="91">
        <v>999</v>
      </c>
      <c r="H674" s="91">
        <v>1</v>
      </c>
      <c r="K674" s="91" t="s">
        <v>401</v>
      </c>
      <c r="L674" s="91" t="s">
        <v>1048</v>
      </c>
      <c r="M674" s="91" t="s">
        <v>273</v>
      </c>
      <c r="N674" s="91" t="s">
        <v>268</v>
      </c>
      <c r="O674" s="91">
        <v>22</v>
      </c>
    </row>
    <row r="675" spans="1:16" s="91" customFormat="1" x14ac:dyDescent="0.25">
      <c r="A675" s="320" t="s">
        <v>326</v>
      </c>
      <c r="B675" s="320"/>
      <c r="D675" s="91">
        <v>70</v>
      </c>
      <c r="H675" s="91">
        <v>1</v>
      </c>
      <c r="L675" s="91" t="s">
        <v>714</v>
      </c>
      <c r="M675" s="91" t="s">
        <v>17</v>
      </c>
      <c r="N675" s="91" t="s">
        <v>268</v>
      </c>
      <c r="O675" s="91">
        <v>23</v>
      </c>
      <c r="P675" s="91" t="s">
        <v>713</v>
      </c>
    </row>
    <row r="676" spans="1:16" s="78" customFormat="1" x14ac:dyDescent="0.25">
      <c r="A676" s="317" t="s">
        <v>1049</v>
      </c>
      <c r="B676" s="317"/>
      <c r="F676" s="78">
        <v>32.509999999999991</v>
      </c>
      <c r="G676" s="78">
        <v>741.60199999999998</v>
      </c>
      <c r="H676" s="78">
        <v>1</v>
      </c>
      <c r="K676" s="78" t="s">
        <v>401</v>
      </c>
      <c r="L676" s="78" t="s">
        <v>1050</v>
      </c>
      <c r="M676" s="78" t="s">
        <v>17</v>
      </c>
      <c r="N676" s="78" t="s">
        <v>268</v>
      </c>
      <c r="O676" s="78">
        <v>23</v>
      </c>
    </row>
    <row r="677" spans="1:16" s="78" customFormat="1" x14ac:dyDescent="0.25">
      <c r="A677" s="317" t="s">
        <v>715</v>
      </c>
      <c r="B677" s="317"/>
      <c r="F677" s="78">
        <v>-86.312000000000012</v>
      </c>
      <c r="G677" s="78">
        <v>749.678</v>
      </c>
      <c r="H677" s="78">
        <v>1</v>
      </c>
      <c r="K677" s="78" t="s">
        <v>219</v>
      </c>
      <c r="L677" s="78" t="s">
        <v>717</v>
      </c>
      <c r="M677" s="78" t="s">
        <v>17</v>
      </c>
      <c r="N677" s="78" t="s">
        <v>268</v>
      </c>
      <c r="O677" s="78">
        <v>24</v>
      </c>
      <c r="P677" s="78" t="s">
        <v>716</v>
      </c>
    </row>
    <row r="678" spans="1:16" s="91" customFormat="1" ht="15" customHeight="1" x14ac:dyDescent="0.25">
      <c r="A678" s="91" t="s">
        <v>466</v>
      </c>
      <c r="B678" s="325" t="s">
        <v>977</v>
      </c>
      <c r="C678" s="91">
        <v>1</v>
      </c>
      <c r="D678" s="91">
        <v>3</v>
      </c>
      <c r="E678" s="91">
        <v>4</v>
      </c>
      <c r="F678" s="91">
        <v>15</v>
      </c>
      <c r="G678" s="91">
        <v>14</v>
      </c>
      <c r="H678" s="91">
        <v>0</v>
      </c>
      <c r="I678" s="91">
        <v>18</v>
      </c>
      <c r="K678" s="91" t="s">
        <v>401</v>
      </c>
      <c r="L678" s="91" t="s">
        <v>1051</v>
      </c>
      <c r="M678" s="91" t="s">
        <v>17</v>
      </c>
      <c r="N678" s="91" t="s">
        <v>268</v>
      </c>
      <c r="O678" s="91">
        <v>24</v>
      </c>
    </row>
    <row r="679" spans="1:16" s="91" customFormat="1" x14ac:dyDescent="0.25">
      <c r="A679" s="91" t="s">
        <v>466</v>
      </c>
      <c r="B679" s="325" t="s">
        <v>977</v>
      </c>
      <c r="C679" s="91">
        <v>2</v>
      </c>
      <c r="D679" s="91">
        <v>3</v>
      </c>
      <c r="E679" s="91">
        <v>4</v>
      </c>
      <c r="F679" s="91">
        <v>14</v>
      </c>
      <c r="G679" s="91">
        <v>17</v>
      </c>
      <c r="H679" s="91">
        <v>0</v>
      </c>
      <c r="I679" s="91">
        <v>18</v>
      </c>
      <c r="K679" s="91" t="s">
        <v>401</v>
      </c>
      <c r="L679" s="91" t="s">
        <v>1052</v>
      </c>
      <c r="M679" s="91" t="s">
        <v>17</v>
      </c>
      <c r="N679" s="91" t="s">
        <v>268</v>
      </c>
      <c r="O679" s="91">
        <v>24</v>
      </c>
    </row>
    <row r="680" spans="1:16" s="91" customFormat="1" x14ac:dyDescent="0.25">
      <c r="A680" s="91" t="s">
        <v>466</v>
      </c>
      <c r="B680" s="325" t="s">
        <v>977</v>
      </c>
      <c r="C680" s="91">
        <v>3</v>
      </c>
      <c r="D680" s="91">
        <v>3</v>
      </c>
      <c r="E680" s="91">
        <v>3</v>
      </c>
      <c r="F680" s="91">
        <v>9</v>
      </c>
      <c r="G680" s="91">
        <v>10</v>
      </c>
      <c r="H680" s="91">
        <v>0</v>
      </c>
      <c r="I680" s="91">
        <v>18</v>
      </c>
      <c r="K680" s="91" t="s">
        <v>401</v>
      </c>
      <c r="L680" s="91" t="s">
        <v>1053</v>
      </c>
      <c r="M680" s="91" t="s">
        <v>17</v>
      </c>
      <c r="N680" s="91" t="s">
        <v>268</v>
      </c>
      <c r="O680" s="91">
        <v>24</v>
      </c>
    </row>
    <row r="681" spans="1:16" s="91" customFormat="1" x14ac:dyDescent="0.25">
      <c r="A681" s="91" t="s">
        <v>466</v>
      </c>
      <c r="B681" s="325" t="s">
        <v>977</v>
      </c>
      <c r="C681" s="91">
        <v>4</v>
      </c>
      <c r="D681" s="91">
        <v>3</v>
      </c>
      <c r="E681" s="91">
        <v>4</v>
      </c>
      <c r="F681" s="91">
        <v>11</v>
      </c>
      <c r="G681" s="91">
        <v>12</v>
      </c>
      <c r="H681" s="91">
        <v>0</v>
      </c>
      <c r="I681" s="91">
        <v>18</v>
      </c>
      <c r="K681" s="91" t="s">
        <v>401</v>
      </c>
      <c r="L681" s="91" t="s">
        <v>1054</v>
      </c>
      <c r="M681" s="91" t="s">
        <v>17</v>
      </c>
      <c r="N681" s="91" t="s">
        <v>268</v>
      </c>
      <c r="O681" s="91">
        <v>24</v>
      </c>
    </row>
    <row r="682" spans="1:16" s="91" customFormat="1" x14ac:dyDescent="0.25">
      <c r="A682" s="91" t="s">
        <v>466</v>
      </c>
      <c r="B682" s="325" t="s">
        <v>977</v>
      </c>
      <c r="C682" s="91">
        <v>5</v>
      </c>
      <c r="D682" s="91">
        <v>3</v>
      </c>
      <c r="E682" s="91">
        <v>3</v>
      </c>
      <c r="F682" s="91">
        <v>8</v>
      </c>
      <c r="G682" s="91">
        <v>10</v>
      </c>
      <c r="H682" s="91">
        <v>0</v>
      </c>
      <c r="I682" s="91">
        <v>18</v>
      </c>
      <c r="K682" s="91" t="s">
        <v>401</v>
      </c>
      <c r="L682" s="91" t="s">
        <v>1055</v>
      </c>
      <c r="M682" s="91" t="s">
        <v>17</v>
      </c>
      <c r="N682" s="91" t="s">
        <v>268</v>
      </c>
      <c r="O682" s="91">
        <v>24</v>
      </c>
    </row>
    <row r="683" spans="1:16" s="91" customFormat="1" x14ac:dyDescent="0.25">
      <c r="A683" s="91" t="s">
        <v>466</v>
      </c>
      <c r="B683" s="325" t="s">
        <v>977</v>
      </c>
      <c r="C683" s="91">
        <v>6</v>
      </c>
      <c r="D683" s="91">
        <v>3</v>
      </c>
      <c r="E683" s="91">
        <v>3</v>
      </c>
      <c r="F683" s="91">
        <v>9</v>
      </c>
      <c r="G683" s="91">
        <v>13</v>
      </c>
      <c r="H683" s="91">
        <v>0</v>
      </c>
      <c r="I683" s="91">
        <v>18</v>
      </c>
      <c r="K683" s="91" t="s">
        <v>401</v>
      </c>
      <c r="L683" s="91" t="s">
        <v>1053</v>
      </c>
      <c r="M683" s="91" t="s">
        <v>17</v>
      </c>
      <c r="N683" s="91" t="s">
        <v>268</v>
      </c>
      <c r="O683" s="91">
        <v>24</v>
      </c>
    </row>
    <row r="684" spans="1:16" s="91" customFormat="1" x14ac:dyDescent="0.25">
      <c r="A684" s="91" t="s">
        <v>466</v>
      </c>
      <c r="B684" s="325" t="s">
        <v>977</v>
      </c>
      <c r="C684" s="91">
        <v>7</v>
      </c>
      <c r="D684" s="91">
        <v>3</v>
      </c>
      <c r="E684" s="91">
        <v>3</v>
      </c>
      <c r="F684" s="91">
        <v>9</v>
      </c>
      <c r="G684" s="91">
        <v>11</v>
      </c>
      <c r="H684" s="91">
        <v>0</v>
      </c>
      <c r="I684" s="91">
        <v>18</v>
      </c>
      <c r="K684" s="91" t="s">
        <v>401</v>
      </c>
      <c r="L684" s="91" t="s">
        <v>1053</v>
      </c>
      <c r="M684" s="91" t="s">
        <v>17</v>
      </c>
      <c r="N684" s="91" t="s">
        <v>268</v>
      </c>
      <c r="O684" s="91">
        <v>24</v>
      </c>
    </row>
    <row r="685" spans="1:16" s="91" customFormat="1" x14ac:dyDescent="0.25">
      <c r="A685" s="91" t="s">
        <v>466</v>
      </c>
      <c r="B685" s="325" t="s">
        <v>977</v>
      </c>
      <c r="C685" s="91">
        <v>8</v>
      </c>
      <c r="D685" s="91">
        <v>3</v>
      </c>
      <c r="E685" s="91">
        <v>3</v>
      </c>
      <c r="F685" s="91">
        <v>9</v>
      </c>
      <c r="G685" s="91">
        <v>9</v>
      </c>
      <c r="H685" s="91">
        <v>0</v>
      </c>
      <c r="I685" s="91">
        <v>18</v>
      </c>
      <c r="K685" s="91" t="s">
        <v>401</v>
      </c>
      <c r="L685" s="91" t="s">
        <v>1053</v>
      </c>
      <c r="M685" s="91" t="s">
        <v>17</v>
      </c>
      <c r="N685" s="91" t="s">
        <v>268</v>
      </c>
      <c r="O685" s="91">
        <v>24</v>
      </c>
    </row>
    <row r="686" spans="1:16" s="91" customFormat="1" x14ac:dyDescent="0.25">
      <c r="A686" s="91" t="s">
        <v>466</v>
      </c>
      <c r="B686" s="325" t="s">
        <v>977</v>
      </c>
      <c r="C686" s="91">
        <v>9</v>
      </c>
      <c r="D686" s="91">
        <v>3</v>
      </c>
      <c r="E686" s="91">
        <v>3</v>
      </c>
      <c r="F686" s="91">
        <v>12</v>
      </c>
      <c r="G686" s="91">
        <v>9</v>
      </c>
      <c r="H686" s="91">
        <v>0</v>
      </c>
      <c r="I686" s="91">
        <v>18</v>
      </c>
      <c r="K686" s="91" t="s">
        <v>401</v>
      </c>
      <c r="L686" s="91" t="s">
        <v>1056</v>
      </c>
      <c r="M686" s="91" t="s">
        <v>17</v>
      </c>
      <c r="N686" s="91" t="s">
        <v>268</v>
      </c>
      <c r="O686" s="91">
        <v>24</v>
      </c>
    </row>
    <row r="687" spans="1:16" s="91" customFormat="1" x14ac:dyDescent="0.25">
      <c r="A687" s="91" t="s">
        <v>466</v>
      </c>
      <c r="B687" s="325" t="s">
        <v>977</v>
      </c>
      <c r="C687" s="91">
        <v>10</v>
      </c>
      <c r="D687" s="91">
        <v>4</v>
      </c>
      <c r="E687" s="91">
        <v>3</v>
      </c>
      <c r="F687" s="91">
        <v>13</v>
      </c>
      <c r="G687" s="91">
        <v>15</v>
      </c>
      <c r="H687" s="91">
        <v>0</v>
      </c>
      <c r="I687" s="91">
        <v>18</v>
      </c>
      <c r="K687" s="91" t="s">
        <v>401</v>
      </c>
      <c r="L687" s="91" t="s">
        <v>1057</v>
      </c>
      <c r="M687" s="91" t="s">
        <v>17</v>
      </c>
      <c r="N687" s="91" t="s">
        <v>268</v>
      </c>
      <c r="O687" s="91">
        <v>24</v>
      </c>
    </row>
    <row r="688" spans="1:16" s="91" customFormat="1" x14ac:dyDescent="0.25">
      <c r="A688" s="91" t="s">
        <v>466</v>
      </c>
      <c r="B688" s="325" t="s">
        <v>977</v>
      </c>
      <c r="C688" s="91">
        <v>11</v>
      </c>
      <c r="D688" s="91">
        <v>3</v>
      </c>
      <c r="E688" s="91">
        <v>3</v>
      </c>
      <c r="F688" s="91">
        <v>11</v>
      </c>
      <c r="G688" s="91">
        <v>9</v>
      </c>
      <c r="H688" s="91">
        <v>0</v>
      </c>
      <c r="I688" s="91">
        <v>18</v>
      </c>
      <c r="K688" s="91" t="s">
        <v>401</v>
      </c>
      <c r="L688" s="91" t="s">
        <v>1054</v>
      </c>
      <c r="M688" s="91" t="s">
        <v>17</v>
      </c>
      <c r="N688" s="91" t="s">
        <v>268</v>
      </c>
      <c r="O688" s="91">
        <v>24</v>
      </c>
    </row>
    <row r="689" spans="1:15" s="91" customFormat="1" x14ac:dyDescent="0.25">
      <c r="A689" s="91" t="s">
        <v>466</v>
      </c>
      <c r="B689" s="325" t="s">
        <v>977</v>
      </c>
      <c r="C689" s="91">
        <v>12</v>
      </c>
      <c r="D689" s="91">
        <v>3</v>
      </c>
      <c r="E689" s="91">
        <v>4</v>
      </c>
      <c r="F689" s="91">
        <v>17</v>
      </c>
      <c r="G689" s="91">
        <v>18</v>
      </c>
      <c r="H689" s="91">
        <v>0</v>
      </c>
      <c r="I689" s="91">
        <v>18</v>
      </c>
      <c r="K689" s="91" t="s">
        <v>401</v>
      </c>
      <c r="L689" s="91" t="s">
        <v>1058</v>
      </c>
      <c r="M689" s="91" t="s">
        <v>17</v>
      </c>
      <c r="N689" s="91" t="s">
        <v>268</v>
      </c>
      <c r="O689" s="91">
        <v>24</v>
      </c>
    </row>
    <row r="690" spans="1:15" s="91" customFormat="1" x14ac:dyDescent="0.25">
      <c r="A690" s="91" t="s">
        <v>466</v>
      </c>
      <c r="B690" s="325" t="s">
        <v>977</v>
      </c>
      <c r="C690" s="91">
        <v>13</v>
      </c>
      <c r="D690" s="91">
        <v>4</v>
      </c>
      <c r="E690" s="91">
        <v>4</v>
      </c>
      <c r="F690" s="91">
        <v>21</v>
      </c>
      <c r="G690" s="91">
        <v>19</v>
      </c>
      <c r="H690" s="91">
        <v>0</v>
      </c>
      <c r="I690" s="91">
        <v>18</v>
      </c>
      <c r="K690" s="91" t="s">
        <v>401</v>
      </c>
      <c r="L690" s="91" t="s">
        <v>1059</v>
      </c>
      <c r="M690" s="91" t="s">
        <v>17</v>
      </c>
      <c r="N690" s="91" t="s">
        <v>268</v>
      </c>
      <c r="O690" s="91">
        <v>24</v>
      </c>
    </row>
    <row r="691" spans="1:15" s="91" customFormat="1" x14ac:dyDescent="0.25">
      <c r="A691" s="91" t="s">
        <v>466</v>
      </c>
      <c r="B691" s="325" t="s">
        <v>977</v>
      </c>
      <c r="C691" s="91">
        <v>14</v>
      </c>
      <c r="D691" s="91">
        <v>3</v>
      </c>
      <c r="E691" s="91">
        <v>3</v>
      </c>
      <c r="F691" s="91">
        <v>9</v>
      </c>
      <c r="G691" s="91">
        <v>10</v>
      </c>
      <c r="H691" s="91">
        <v>0</v>
      </c>
      <c r="I691" s="91">
        <v>18</v>
      </c>
      <c r="K691" s="91" t="s">
        <v>401</v>
      </c>
      <c r="L691" s="91" t="s">
        <v>1053</v>
      </c>
      <c r="M691" s="91" t="s">
        <v>17</v>
      </c>
      <c r="N691" s="91" t="s">
        <v>268</v>
      </c>
      <c r="O691" s="91">
        <v>24</v>
      </c>
    </row>
    <row r="692" spans="1:15" s="91" customFormat="1" x14ac:dyDescent="0.25">
      <c r="A692" s="91" t="s">
        <v>466</v>
      </c>
      <c r="B692" s="325" t="s">
        <v>977</v>
      </c>
      <c r="C692" s="91">
        <v>15</v>
      </c>
      <c r="D692" s="91">
        <v>3</v>
      </c>
      <c r="E692" s="91">
        <v>3</v>
      </c>
      <c r="F692" s="91">
        <v>11</v>
      </c>
      <c r="G692" s="91">
        <v>12</v>
      </c>
      <c r="H692" s="91">
        <v>0</v>
      </c>
      <c r="I692" s="91">
        <v>18</v>
      </c>
      <c r="K692" s="91" t="s">
        <v>401</v>
      </c>
      <c r="L692" s="91" t="s">
        <v>1054</v>
      </c>
      <c r="M692" s="91" t="s">
        <v>17</v>
      </c>
      <c r="N692" s="91" t="s">
        <v>268</v>
      </c>
      <c r="O692" s="91">
        <v>24</v>
      </c>
    </row>
    <row r="693" spans="1:15" s="91" customFormat="1" x14ac:dyDescent="0.25">
      <c r="A693" s="91" t="s">
        <v>466</v>
      </c>
      <c r="B693" s="325" t="s">
        <v>977</v>
      </c>
      <c r="C693" s="91">
        <v>16</v>
      </c>
      <c r="D693" s="91">
        <v>3</v>
      </c>
      <c r="E693" s="91">
        <v>3</v>
      </c>
      <c r="F693" s="91">
        <v>10</v>
      </c>
      <c r="G693" s="91">
        <v>13</v>
      </c>
      <c r="H693" s="91">
        <v>0</v>
      </c>
      <c r="I693" s="91">
        <v>18</v>
      </c>
      <c r="K693" s="91" t="s">
        <v>401</v>
      </c>
      <c r="L693" s="91" t="s">
        <v>1060</v>
      </c>
      <c r="M693" s="91" t="s">
        <v>17</v>
      </c>
      <c r="N693" s="91" t="s">
        <v>268</v>
      </c>
      <c r="O693" s="91">
        <v>24</v>
      </c>
    </row>
    <row r="694" spans="1:15" s="91" customFormat="1" x14ac:dyDescent="0.25">
      <c r="A694" s="91" t="s">
        <v>466</v>
      </c>
      <c r="B694" s="325" t="s">
        <v>977</v>
      </c>
      <c r="C694" s="91">
        <v>17</v>
      </c>
      <c r="D694" s="91">
        <v>4</v>
      </c>
      <c r="E694" s="91">
        <v>3</v>
      </c>
      <c r="F694" s="91">
        <v>13</v>
      </c>
      <c r="G694" s="91">
        <v>13</v>
      </c>
      <c r="H694" s="91">
        <v>0</v>
      </c>
      <c r="I694" s="91">
        <v>18</v>
      </c>
      <c r="K694" s="91" t="s">
        <v>401</v>
      </c>
      <c r="L694" s="91" t="s">
        <v>1057</v>
      </c>
      <c r="M694" s="91" t="s">
        <v>17</v>
      </c>
      <c r="N694" s="91" t="s">
        <v>268</v>
      </c>
      <c r="O694" s="91">
        <v>24</v>
      </c>
    </row>
    <row r="695" spans="1:15" s="91" customFormat="1" x14ac:dyDescent="0.25">
      <c r="A695" s="91" t="s">
        <v>466</v>
      </c>
      <c r="B695" s="325" t="s">
        <v>977</v>
      </c>
      <c r="C695" s="91">
        <v>18</v>
      </c>
      <c r="D695" s="91">
        <v>3</v>
      </c>
      <c r="E695" s="91">
        <v>3</v>
      </c>
      <c r="F695" s="91">
        <v>9</v>
      </c>
      <c r="G695" s="91">
        <v>12</v>
      </c>
      <c r="H695" s="91">
        <v>0</v>
      </c>
      <c r="I695" s="91">
        <v>18</v>
      </c>
      <c r="K695" s="91" t="s">
        <v>401</v>
      </c>
      <c r="L695" s="91" t="s">
        <v>1053</v>
      </c>
      <c r="M695" s="91" t="s">
        <v>17</v>
      </c>
      <c r="N695" s="91" t="s">
        <v>268</v>
      </c>
      <c r="O695" s="91">
        <v>24</v>
      </c>
    </row>
    <row r="696" spans="1:15" s="91" customFormat="1" x14ac:dyDescent="0.25">
      <c r="A696" s="91" t="s">
        <v>466</v>
      </c>
      <c r="B696" s="325" t="s">
        <v>977</v>
      </c>
      <c r="C696" s="91">
        <v>19</v>
      </c>
      <c r="D696" s="91">
        <v>3</v>
      </c>
      <c r="E696" s="91">
        <v>3</v>
      </c>
      <c r="F696" s="91">
        <v>9</v>
      </c>
      <c r="G696" s="91">
        <v>12</v>
      </c>
      <c r="H696" s="91">
        <v>0</v>
      </c>
      <c r="I696" s="91">
        <v>18</v>
      </c>
      <c r="K696" s="91" t="s">
        <v>401</v>
      </c>
      <c r="L696" s="91" t="s">
        <v>1053</v>
      </c>
      <c r="M696" s="91" t="s">
        <v>17</v>
      </c>
      <c r="N696" s="91" t="s">
        <v>268</v>
      </c>
      <c r="O696" s="91">
        <v>24</v>
      </c>
    </row>
    <row r="697" spans="1:15" s="91" customFormat="1" x14ac:dyDescent="0.25">
      <c r="A697" s="91" t="s">
        <v>466</v>
      </c>
      <c r="B697" s="325" t="s">
        <v>977</v>
      </c>
      <c r="C697" s="91">
        <v>20</v>
      </c>
      <c r="D697" s="91">
        <v>3</v>
      </c>
      <c r="E697" s="91">
        <v>3</v>
      </c>
      <c r="F697" s="91">
        <v>11</v>
      </c>
      <c r="G697" s="91">
        <v>12</v>
      </c>
      <c r="H697" s="91">
        <v>0</v>
      </c>
      <c r="I697" s="91">
        <v>18</v>
      </c>
      <c r="K697" s="91" t="s">
        <v>401</v>
      </c>
      <c r="L697" s="91" t="s">
        <v>1054</v>
      </c>
      <c r="M697" s="91" t="s">
        <v>17</v>
      </c>
      <c r="N697" s="91" t="s">
        <v>268</v>
      </c>
      <c r="O697" s="91">
        <v>24</v>
      </c>
    </row>
    <row r="698" spans="1:15" s="91" customFormat="1" x14ac:dyDescent="0.25">
      <c r="A698" s="91" t="s">
        <v>466</v>
      </c>
      <c r="B698" s="325" t="s">
        <v>977</v>
      </c>
      <c r="C698" s="91">
        <v>21</v>
      </c>
      <c r="D698" s="91">
        <v>3</v>
      </c>
      <c r="E698" s="91">
        <v>5</v>
      </c>
      <c r="F698" s="91">
        <v>12</v>
      </c>
      <c r="G698" s="91">
        <v>10</v>
      </c>
      <c r="H698" s="91">
        <v>0</v>
      </c>
      <c r="I698" s="91">
        <v>18</v>
      </c>
      <c r="K698" s="91" t="s">
        <v>401</v>
      </c>
      <c r="L698" s="91" t="s">
        <v>1056</v>
      </c>
      <c r="M698" s="91" t="s">
        <v>17</v>
      </c>
      <c r="N698" s="91" t="s">
        <v>268</v>
      </c>
      <c r="O698" s="91">
        <v>24</v>
      </c>
    </row>
    <row r="699" spans="1:15" s="91" customFormat="1" x14ac:dyDescent="0.25">
      <c r="A699" s="91" t="s">
        <v>466</v>
      </c>
      <c r="B699" s="325" t="s">
        <v>977</v>
      </c>
      <c r="C699" s="91">
        <v>22</v>
      </c>
      <c r="D699" s="91" t="s">
        <v>58</v>
      </c>
      <c r="E699" s="91">
        <v>0</v>
      </c>
      <c r="F699" s="91">
        <v>0</v>
      </c>
      <c r="G699" s="91">
        <v>0</v>
      </c>
      <c r="H699" s="91">
        <v>0</v>
      </c>
      <c r="I699" s="91">
        <v>18</v>
      </c>
      <c r="K699" s="91" t="s">
        <v>401</v>
      </c>
      <c r="L699" s="91" t="s">
        <v>1061</v>
      </c>
      <c r="M699" s="91" t="s">
        <v>17</v>
      </c>
      <c r="N699" s="91" t="s">
        <v>268</v>
      </c>
      <c r="O699" s="91">
        <v>24</v>
      </c>
    </row>
    <row r="700" spans="1:15" s="91" customFormat="1" x14ac:dyDescent="0.25">
      <c r="A700" s="91" t="s">
        <v>466</v>
      </c>
      <c r="B700" s="325" t="s">
        <v>977</v>
      </c>
      <c r="C700" s="91">
        <v>23</v>
      </c>
      <c r="D700" s="91" t="s">
        <v>58</v>
      </c>
      <c r="E700" s="91">
        <v>0</v>
      </c>
      <c r="F700" s="91">
        <v>0</v>
      </c>
      <c r="G700" s="91">
        <v>0</v>
      </c>
      <c r="H700" s="91">
        <v>0</v>
      </c>
      <c r="I700" s="91">
        <v>18</v>
      </c>
      <c r="K700" s="91" t="s">
        <v>401</v>
      </c>
      <c r="L700" s="91" t="s">
        <v>1061</v>
      </c>
      <c r="M700" s="91" t="s">
        <v>17</v>
      </c>
      <c r="N700" s="91" t="s">
        <v>268</v>
      </c>
      <c r="O700" s="91">
        <v>24</v>
      </c>
    </row>
    <row r="701" spans="1:15" s="91" customFormat="1" x14ac:dyDescent="0.25">
      <c r="A701" s="91" t="s">
        <v>466</v>
      </c>
      <c r="B701" s="325" t="s">
        <v>977</v>
      </c>
      <c r="C701" s="91">
        <v>24</v>
      </c>
      <c r="D701" s="91" t="s">
        <v>58</v>
      </c>
      <c r="E701" s="91">
        <v>0</v>
      </c>
      <c r="F701" s="91">
        <v>0</v>
      </c>
      <c r="G701" s="91">
        <v>0</v>
      </c>
      <c r="H701" s="91">
        <v>0</v>
      </c>
      <c r="I701" s="91">
        <v>18</v>
      </c>
      <c r="K701" s="91" t="s">
        <v>401</v>
      </c>
      <c r="L701" s="91" t="s">
        <v>1061</v>
      </c>
      <c r="M701" s="91" t="s">
        <v>17</v>
      </c>
      <c r="N701" s="91" t="s">
        <v>268</v>
      </c>
      <c r="O701" s="91">
        <v>24</v>
      </c>
    </row>
    <row r="702" spans="1:15" s="91" customFormat="1" x14ac:dyDescent="0.25">
      <c r="A702" s="91" t="s">
        <v>466</v>
      </c>
      <c r="B702" s="325" t="s">
        <v>977</v>
      </c>
      <c r="C702" s="91">
        <v>25</v>
      </c>
      <c r="D702" s="91" t="s">
        <v>58</v>
      </c>
      <c r="E702" s="91">
        <v>0</v>
      </c>
      <c r="F702" s="91">
        <v>0</v>
      </c>
      <c r="G702" s="91">
        <v>0</v>
      </c>
      <c r="H702" s="91">
        <v>0</v>
      </c>
      <c r="I702" s="91">
        <v>18</v>
      </c>
      <c r="K702" s="91" t="s">
        <v>401</v>
      </c>
      <c r="L702" s="91" t="s">
        <v>1061</v>
      </c>
      <c r="M702" s="91" t="s">
        <v>17</v>
      </c>
      <c r="N702" s="91" t="s">
        <v>268</v>
      </c>
      <c r="O702" s="91">
        <v>24</v>
      </c>
    </row>
    <row r="703" spans="1:15" s="91" customFormat="1" x14ac:dyDescent="0.25">
      <c r="A703" s="91" t="s">
        <v>466</v>
      </c>
      <c r="B703" s="325" t="s">
        <v>977</v>
      </c>
      <c r="C703" s="91">
        <v>26</v>
      </c>
      <c r="D703" s="91" t="s">
        <v>58</v>
      </c>
      <c r="E703" s="91">
        <v>0</v>
      </c>
      <c r="F703" s="91">
        <v>0</v>
      </c>
      <c r="G703" s="91">
        <v>0</v>
      </c>
      <c r="H703" s="91">
        <v>0</v>
      </c>
      <c r="I703" s="91">
        <v>18</v>
      </c>
      <c r="K703" s="91" t="s">
        <v>401</v>
      </c>
      <c r="L703" s="91" t="s">
        <v>1061</v>
      </c>
      <c r="M703" s="91" t="s">
        <v>17</v>
      </c>
      <c r="N703" s="91" t="s">
        <v>268</v>
      </c>
      <c r="O703" s="91">
        <v>24</v>
      </c>
    </row>
    <row r="704" spans="1:15" s="91" customFormat="1" x14ac:dyDescent="0.25">
      <c r="A704" s="91" t="s">
        <v>466</v>
      </c>
      <c r="B704" s="325" t="s">
        <v>977</v>
      </c>
      <c r="C704" s="91">
        <v>27</v>
      </c>
      <c r="D704" s="91" t="s">
        <v>58</v>
      </c>
      <c r="E704" s="91">
        <v>0</v>
      </c>
      <c r="F704" s="91">
        <v>0</v>
      </c>
      <c r="G704" s="91">
        <v>0</v>
      </c>
      <c r="H704" s="91">
        <v>0</v>
      </c>
      <c r="I704" s="91">
        <v>18</v>
      </c>
      <c r="K704" s="91" t="s">
        <v>401</v>
      </c>
      <c r="L704" s="91" t="s">
        <v>1061</v>
      </c>
      <c r="M704" s="91" t="s">
        <v>17</v>
      </c>
      <c r="N704" s="91" t="s">
        <v>268</v>
      </c>
      <c r="O704" s="91">
        <v>24</v>
      </c>
    </row>
    <row r="705" spans="1:15" s="91" customFormat="1" ht="15" customHeight="1" x14ac:dyDescent="0.25">
      <c r="A705" s="91" t="s">
        <v>466</v>
      </c>
      <c r="B705" s="325" t="s">
        <v>978</v>
      </c>
      <c r="C705" s="91">
        <v>1</v>
      </c>
      <c r="D705" s="91">
        <v>3</v>
      </c>
      <c r="E705" s="91">
        <v>4</v>
      </c>
      <c r="F705" s="91">
        <v>15</v>
      </c>
      <c r="G705" s="91">
        <v>13</v>
      </c>
      <c r="H705" s="91">
        <v>0</v>
      </c>
      <c r="I705" s="91">
        <v>26</v>
      </c>
      <c r="K705" s="91" t="s">
        <v>388</v>
      </c>
      <c r="L705" s="91" t="s">
        <v>1051</v>
      </c>
      <c r="M705" s="91" t="s">
        <v>17</v>
      </c>
      <c r="N705" s="91" t="s">
        <v>268</v>
      </c>
      <c r="O705" s="91">
        <v>24</v>
      </c>
    </row>
    <row r="706" spans="1:15" s="91" customFormat="1" x14ac:dyDescent="0.25">
      <c r="A706" s="91" t="s">
        <v>466</v>
      </c>
      <c r="B706" s="325" t="s">
        <v>978</v>
      </c>
      <c r="C706" s="91">
        <v>2</v>
      </c>
      <c r="D706" s="91">
        <v>3</v>
      </c>
      <c r="E706" s="91">
        <v>4</v>
      </c>
      <c r="F706" s="91">
        <v>14</v>
      </c>
      <c r="G706" s="91">
        <v>12</v>
      </c>
      <c r="H706" s="91">
        <v>0</v>
      </c>
      <c r="I706" s="91">
        <v>26</v>
      </c>
      <c r="K706" s="91" t="s">
        <v>388</v>
      </c>
      <c r="L706" s="91" t="s">
        <v>1052</v>
      </c>
      <c r="M706" s="91" t="s">
        <v>17</v>
      </c>
      <c r="N706" s="91" t="s">
        <v>268</v>
      </c>
      <c r="O706" s="91">
        <v>24</v>
      </c>
    </row>
    <row r="707" spans="1:15" s="91" customFormat="1" x14ac:dyDescent="0.25">
      <c r="A707" s="91" t="s">
        <v>466</v>
      </c>
      <c r="B707" s="325" t="s">
        <v>978</v>
      </c>
      <c r="C707" s="91">
        <v>3</v>
      </c>
      <c r="D707" s="91">
        <v>3</v>
      </c>
      <c r="E707" s="91">
        <v>3</v>
      </c>
      <c r="F707" s="91">
        <v>9</v>
      </c>
      <c r="G707" s="91">
        <v>10</v>
      </c>
      <c r="H707" s="91">
        <v>0</v>
      </c>
      <c r="I707" s="91">
        <v>26</v>
      </c>
      <c r="K707" s="91" t="s">
        <v>388</v>
      </c>
      <c r="L707" s="91" t="s">
        <v>1053</v>
      </c>
      <c r="M707" s="91" t="s">
        <v>17</v>
      </c>
      <c r="N707" s="91" t="s">
        <v>268</v>
      </c>
      <c r="O707" s="91">
        <v>24</v>
      </c>
    </row>
    <row r="708" spans="1:15" s="91" customFormat="1" x14ac:dyDescent="0.25">
      <c r="A708" s="91" t="s">
        <v>466</v>
      </c>
      <c r="B708" s="325" t="s">
        <v>978</v>
      </c>
      <c r="C708" s="91">
        <v>4</v>
      </c>
      <c r="D708" s="91">
        <v>3</v>
      </c>
      <c r="E708" s="91">
        <v>4</v>
      </c>
      <c r="F708" s="91">
        <v>11</v>
      </c>
      <c r="G708" s="91">
        <v>13</v>
      </c>
      <c r="H708" s="91">
        <v>0</v>
      </c>
      <c r="I708" s="91">
        <v>26</v>
      </c>
      <c r="K708" s="91" t="s">
        <v>388</v>
      </c>
      <c r="L708" s="91" t="s">
        <v>1054</v>
      </c>
      <c r="M708" s="91" t="s">
        <v>17</v>
      </c>
      <c r="N708" s="91" t="s">
        <v>268</v>
      </c>
      <c r="O708" s="91">
        <v>24</v>
      </c>
    </row>
    <row r="709" spans="1:15" s="91" customFormat="1" x14ac:dyDescent="0.25">
      <c r="A709" s="91" t="s">
        <v>466</v>
      </c>
      <c r="B709" s="325" t="s">
        <v>978</v>
      </c>
      <c r="C709" s="91">
        <v>5</v>
      </c>
      <c r="D709" s="91">
        <v>3</v>
      </c>
      <c r="E709" s="91">
        <v>3</v>
      </c>
      <c r="F709" s="91">
        <v>8</v>
      </c>
      <c r="G709" s="91">
        <v>9</v>
      </c>
      <c r="H709" s="91">
        <v>0</v>
      </c>
      <c r="I709" s="91">
        <v>26</v>
      </c>
      <c r="K709" s="91" t="s">
        <v>388</v>
      </c>
      <c r="L709" s="91" t="s">
        <v>1055</v>
      </c>
      <c r="M709" s="91" t="s">
        <v>17</v>
      </c>
      <c r="N709" s="91" t="s">
        <v>268</v>
      </c>
      <c r="O709" s="91">
        <v>24</v>
      </c>
    </row>
    <row r="710" spans="1:15" s="91" customFormat="1" x14ac:dyDescent="0.25">
      <c r="A710" s="91" t="s">
        <v>466</v>
      </c>
      <c r="B710" s="325" t="s">
        <v>978</v>
      </c>
      <c r="C710" s="91">
        <v>6</v>
      </c>
      <c r="D710" s="91">
        <v>3</v>
      </c>
      <c r="E710" s="91">
        <v>3</v>
      </c>
      <c r="F710" s="91">
        <v>9</v>
      </c>
      <c r="G710" s="91">
        <v>13</v>
      </c>
      <c r="H710" s="91">
        <v>0</v>
      </c>
      <c r="I710" s="91">
        <v>26</v>
      </c>
      <c r="K710" s="91" t="s">
        <v>388</v>
      </c>
      <c r="L710" s="91" t="s">
        <v>1053</v>
      </c>
      <c r="M710" s="91" t="s">
        <v>17</v>
      </c>
      <c r="N710" s="91" t="s">
        <v>268</v>
      </c>
      <c r="O710" s="91">
        <v>24</v>
      </c>
    </row>
    <row r="711" spans="1:15" s="91" customFormat="1" x14ac:dyDescent="0.25">
      <c r="A711" s="91" t="s">
        <v>466</v>
      </c>
      <c r="B711" s="325" t="s">
        <v>978</v>
      </c>
      <c r="C711" s="91">
        <v>7</v>
      </c>
      <c r="D711" s="91">
        <v>3</v>
      </c>
      <c r="E711" s="91">
        <v>3</v>
      </c>
      <c r="F711" s="91">
        <v>9</v>
      </c>
      <c r="G711" s="91">
        <v>12</v>
      </c>
      <c r="H711" s="91">
        <v>0</v>
      </c>
      <c r="I711" s="91">
        <v>26</v>
      </c>
      <c r="K711" s="91" t="s">
        <v>388</v>
      </c>
      <c r="L711" s="91" t="s">
        <v>1053</v>
      </c>
      <c r="M711" s="91" t="s">
        <v>17</v>
      </c>
      <c r="N711" s="91" t="s">
        <v>268</v>
      </c>
      <c r="O711" s="91">
        <v>24</v>
      </c>
    </row>
    <row r="712" spans="1:15" s="91" customFormat="1" x14ac:dyDescent="0.25">
      <c r="A712" s="91" t="s">
        <v>466</v>
      </c>
      <c r="B712" s="325" t="s">
        <v>978</v>
      </c>
      <c r="C712" s="91">
        <v>8</v>
      </c>
      <c r="D712" s="91">
        <v>3</v>
      </c>
      <c r="E712" s="91">
        <v>3</v>
      </c>
      <c r="F712" s="91">
        <v>9</v>
      </c>
      <c r="G712" s="91">
        <v>12</v>
      </c>
      <c r="H712" s="91">
        <v>0</v>
      </c>
      <c r="I712" s="91">
        <v>26</v>
      </c>
      <c r="K712" s="91" t="s">
        <v>388</v>
      </c>
      <c r="L712" s="91" t="s">
        <v>1053</v>
      </c>
      <c r="M712" s="91" t="s">
        <v>17</v>
      </c>
      <c r="N712" s="91" t="s">
        <v>268</v>
      </c>
      <c r="O712" s="91">
        <v>24</v>
      </c>
    </row>
    <row r="713" spans="1:15" s="91" customFormat="1" x14ac:dyDescent="0.25">
      <c r="A713" s="91" t="s">
        <v>466</v>
      </c>
      <c r="B713" s="325" t="s">
        <v>978</v>
      </c>
      <c r="C713" s="91">
        <v>9</v>
      </c>
      <c r="D713" s="91">
        <v>3</v>
      </c>
      <c r="E713" s="91">
        <v>3</v>
      </c>
      <c r="F713" s="91">
        <v>12</v>
      </c>
      <c r="G713" s="91">
        <v>13</v>
      </c>
      <c r="H713" s="91">
        <v>0</v>
      </c>
      <c r="I713" s="91">
        <v>26</v>
      </c>
      <c r="K713" s="91" t="s">
        <v>388</v>
      </c>
      <c r="L713" s="91" t="s">
        <v>1056</v>
      </c>
      <c r="M713" s="91" t="s">
        <v>17</v>
      </c>
      <c r="N713" s="91" t="s">
        <v>268</v>
      </c>
      <c r="O713" s="91">
        <v>24</v>
      </c>
    </row>
    <row r="714" spans="1:15" s="91" customFormat="1" x14ac:dyDescent="0.25">
      <c r="A714" s="91" t="s">
        <v>466</v>
      </c>
      <c r="B714" s="325" t="s">
        <v>978</v>
      </c>
      <c r="C714" s="91">
        <v>10</v>
      </c>
      <c r="D714" s="91">
        <v>4</v>
      </c>
      <c r="E714" s="91">
        <v>3</v>
      </c>
      <c r="F714" s="91">
        <v>13</v>
      </c>
      <c r="G714" s="91">
        <v>15</v>
      </c>
      <c r="H714" s="91">
        <v>0</v>
      </c>
      <c r="I714" s="91">
        <v>26</v>
      </c>
      <c r="K714" s="91" t="s">
        <v>388</v>
      </c>
      <c r="L714" s="91" t="s">
        <v>1057</v>
      </c>
      <c r="M714" s="91" t="s">
        <v>17</v>
      </c>
      <c r="N714" s="91" t="s">
        <v>268</v>
      </c>
      <c r="O714" s="91">
        <v>24</v>
      </c>
    </row>
    <row r="715" spans="1:15" s="91" customFormat="1" x14ac:dyDescent="0.25">
      <c r="A715" s="91" t="s">
        <v>466</v>
      </c>
      <c r="B715" s="325" t="s">
        <v>978</v>
      </c>
      <c r="C715" s="91">
        <v>11</v>
      </c>
      <c r="D715" s="91">
        <v>3</v>
      </c>
      <c r="E715" s="91">
        <v>3</v>
      </c>
      <c r="F715" s="91">
        <v>11</v>
      </c>
      <c r="G715" s="91">
        <v>13</v>
      </c>
      <c r="H715" s="91">
        <v>0</v>
      </c>
      <c r="I715" s="91">
        <v>26</v>
      </c>
      <c r="K715" s="91" t="s">
        <v>388</v>
      </c>
      <c r="L715" s="91" t="s">
        <v>1054</v>
      </c>
      <c r="M715" s="91" t="s">
        <v>17</v>
      </c>
      <c r="N715" s="91" t="s">
        <v>268</v>
      </c>
      <c r="O715" s="91">
        <v>24</v>
      </c>
    </row>
    <row r="716" spans="1:15" s="91" customFormat="1" x14ac:dyDescent="0.25">
      <c r="A716" s="91" t="s">
        <v>466</v>
      </c>
      <c r="B716" s="325" t="s">
        <v>978</v>
      </c>
      <c r="C716" s="91">
        <v>12</v>
      </c>
      <c r="D716" s="91">
        <v>3</v>
      </c>
      <c r="E716" s="91">
        <v>4</v>
      </c>
      <c r="F716" s="91">
        <v>17</v>
      </c>
      <c r="G716" s="91">
        <v>19</v>
      </c>
      <c r="H716" s="91">
        <v>0</v>
      </c>
      <c r="I716" s="91">
        <v>26</v>
      </c>
      <c r="K716" s="91" t="s">
        <v>388</v>
      </c>
      <c r="L716" s="91" t="s">
        <v>1058</v>
      </c>
      <c r="M716" s="91" t="s">
        <v>17</v>
      </c>
      <c r="N716" s="91" t="s">
        <v>268</v>
      </c>
      <c r="O716" s="91">
        <v>24</v>
      </c>
    </row>
    <row r="717" spans="1:15" s="91" customFormat="1" x14ac:dyDescent="0.25">
      <c r="A717" s="91" t="s">
        <v>466</v>
      </c>
      <c r="B717" s="325" t="s">
        <v>978</v>
      </c>
      <c r="C717" s="91">
        <v>13</v>
      </c>
      <c r="D717" s="91">
        <v>4</v>
      </c>
      <c r="E717" s="91">
        <v>4</v>
      </c>
      <c r="F717" s="91">
        <v>21</v>
      </c>
      <c r="G717" s="91">
        <v>19</v>
      </c>
      <c r="H717" s="91">
        <v>0</v>
      </c>
      <c r="I717" s="91">
        <v>26</v>
      </c>
      <c r="K717" s="91" t="s">
        <v>388</v>
      </c>
      <c r="L717" s="91" t="s">
        <v>1059</v>
      </c>
      <c r="M717" s="91" t="s">
        <v>17</v>
      </c>
      <c r="N717" s="91" t="s">
        <v>268</v>
      </c>
      <c r="O717" s="91">
        <v>24</v>
      </c>
    </row>
    <row r="718" spans="1:15" s="91" customFormat="1" x14ac:dyDescent="0.25">
      <c r="A718" s="91" t="s">
        <v>466</v>
      </c>
      <c r="B718" s="325" t="s">
        <v>978</v>
      </c>
      <c r="C718" s="91">
        <v>14</v>
      </c>
      <c r="D718" s="91">
        <v>3</v>
      </c>
      <c r="E718" s="91">
        <v>3</v>
      </c>
      <c r="F718" s="91">
        <v>9</v>
      </c>
      <c r="G718" s="91">
        <v>11</v>
      </c>
      <c r="H718" s="91">
        <v>0</v>
      </c>
      <c r="I718" s="91">
        <v>26</v>
      </c>
      <c r="K718" s="91" t="s">
        <v>388</v>
      </c>
      <c r="L718" s="91" t="s">
        <v>1053</v>
      </c>
      <c r="M718" s="91" t="s">
        <v>17</v>
      </c>
      <c r="N718" s="91" t="s">
        <v>268</v>
      </c>
      <c r="O718" s="91">
        <v>24</v>
      </c>
    </row>
    <row r="719" spans="1:15" s="91" customFormat="1" x14ac:dyDescent="0.25">
      <c r="A719" s="91" t="s">
        <v>466</v>
      </c>
      <c r="B719" s="325" t="s">
        <v>978</v>
      </c>
      <c r="C719" s="91">
        <v>15</v>
      </c>
      <c r="D719" s="91">
        <v>3</v>
      </c>
      <c r="E719" s="91">
        <v>3</v>
      </c>
      <c r="F719" s="91">
        <v>11</v>
      </c>
      <c r="G719" s="91">
        <v>11</v>
      </c>
      <c r="H719" s="91">
        <v>0</v>
      </c>
      <c r="I719" s="91">
        <v>26</v>
      </c>
      <c r="K719" s="91" t="s">
        <v>388</v>
      </c>
      <c r="L719" s="91" t="s">
        <v>1054</v>
      </c>
      <c r="M719" s="91" t="s">
        <v>17</v>
      </c>
      <c r="N719" s="91" t="s">
        <v>268</v>
      </c>
      <c r="O719" s="91">
        <v>24</v>
      </c>
    </row>
    <row r="720" spans="1:15" s="91" customFormat="1" x14ac:dyDescent="0.25">
      <c r="A720" s="91" t="s">
        <v>466</v>
      </c>
      <c r="B720" s="325" t="s">
        <v>978</v>
      </c>
      <c r="C720" s="91">
        <v>16</v>
      </c>
      <c r="D720" s="91">
        <v>3</v>
      </c>
      <c r="E720" s="91">
        <v>3</v>
      </c>
      <c r="F720" s="91">
        <v>10</v>
      </c>
      <c r="G720" s="91">
        <v>11</v>
      </c>
      <c r="H720" s="91">
        <v>0</v>
      </c>
      <c r="I720" s="91">
        <v>26</v>
      </c>
      <c r="K720" s="91" t="s">
        <v>388</v>
      </c>
      <c r="L720" s="91" t="s">
        <v>1060</v>
      </c>
      <c r="M720" s="91" t="s">
        <v>17</v>
      </c>
      <c r="N720" s="91" t="s">
        <v>268</v>
      </c>
      <c r="O720" s="91">
        <v>24</v>
      </c>
    </row>
    <row r="721" spans="1:15" s="91" customFormat="1" x14ac:dyDescent="0.25">
      <c r="A721" s="91" t="s">
        <v>466</v>
      </c>
      <c r="B721" s="325" t="s">
        <v>978</v>
      </c>
      <c r="C721" s="91">
        <v>17</v>
      </c>
      <c r="D721" s="91">
        <v>4</v>
      </c>
      <c r="E721" s="91">
        <v>3</v>
      </c>
      <c r="F721" s="91">
        <v>13</v>
      </c>
      <c r="G721" s="91">
        <v>15</v>
      </c>
      <c r="H721" s="91">
        <v>0</v>
      </c>
      <c r="I721" s="91">
        <v>26</v>
      </c>
      <c r="K721" s="91" t="s">
        <v>388</v>
      </c>
      <c r="L721" s="91" t="s">
        <v>1057</v>
      </c>
      <c r="M721" s="91" t="s">
        <v>17</v>
      </c>
      <c r="N721" s="91" t="s">
        <v>268</v>
      </c>
      <c r="O721" s="91">
        <v>24</v>
      </c>
    </row>
    <row r="722" spans="1:15" s="91" customFormat="1" x14ac:dyDescent="0.25">
      <c r="A722" s="91" t="s">
        <v>466</v>
      </c>
      <c r="B722" s="325" t="s">
        <v>978</v>
      </c>
      <c r="C722" s="91">
        <v>18</v>
      </c>
      <c r="D722" s="91">
        <v>3</v>
      </c>
      <c r="E722" s="91">
        <v>3</v>
      </c>
      <c r="F722" s="91">
        <v>9</v>
      </c>
      <c r="G722" s="91">
        <v>12</v>
      </c>
      <c r="H722" s="91">
        <v>0</v>
      </c>
      <c r="I722" s="91">
        <v>26</v>
      </c>
      <c r="K722" s="91" t="s">
        <v>388</v>
      </c>
      <c r="L722" s="91" t="s">
        <v>1053</v>
      </c>
      <c r="M722" s="91" t="s">
        <v>17</v>
      </c>
      <c r="N722" s="91" t="s">
        <v>268</v>
      </c>
      <c r="O722" s="91">
        <v>24</v>
      </c>
    </row>
    <row r="723" spans="1:15" s="91" customFormat="1" x14ac:dyDescent="0.25">
      <c r="A723" s="91" t="s">
        <v>466</v>
      </c>
      <c r="B723" s="325" t="s">
        <v>978</v>
      </c>
      <c r="C723" s="91">
        <v>19</v>
      </c>
      <c r="D723" s="91">
        <v>3</v>
      </c>
      <c r="E723" s="91">
        <v>3</v>
      </c>
      <c r="F723" s="91">
        <v>9</v>
      </c>
      <c r="G723" s="91">
        <v>11</v>
      </c>
      <c r="H723" s="91">
        <v>0</v>
      </c>
      <c r="I723" s="91">
        <v>26</v>
      </c>
      <c r="K723" s="91" t="s">
        <v>388</v>
      </c>
      <c r="L723" s="91" t="s">
        <v>1053</v>
      </c>
      <c r="M723" s="91" t="s">
        <v>17</v>
      </c>
      <c r="N723" s="91" t="s">
        <v>268</v>
      </c>
      <c r="O723" s="91">
        <v>24</v>
      </c>
    </row>
    <row r="724" spans="1:15" s="91" customFormat="1" x14ac:dyDescent="0.25">
      <c r="A724" s="91" t="s">
        <v>466</v>
      </c>
      <c r="B724" s="325" t="s">
        <v>978</v>
      </c>
      <c r="C724" s="91">
        <v>20</v>
      </c>
      <c r="D724" s="91">
        <v>3</v>
      </c>
      <c r="E724" s="91">
        <v>3</v>
      </c>
      <c r="F724" s="91">
        <v>11</v>
      </c>
      <c r="G724" s="91">
        <v>10</v>
      </c>
      <c r="H724" s="91">
        <v>0</v>
      </c>
      <c r="I724" s="91">
        <v>26</v>
      </c>
      <c r="K724" s="91" t="s">
        <v>388</v>
      </c>
      <c r="L724" s="91" t="s">
        <v>1054</v>
      </c>
      <c r="M724" s="91" t="s">
        <v>17</v>
      </c>
      <c r="N724" s="91" t="s">
        <v>268</v>
      </c>
      <c r="O724" s="91">
        <v>24</v>
      </c>
    </row>
    <row r="725" spans="1:15" s="91" customFormat="1" x14ac:dyDescent="0.25">
      <c r="A725" s="91" t="s">
        <v>466</v>
      </c>
      <c r="B725" s="325" t="s">
        <v>978</v>
      </c>
      <c r="C725" s="91">
        <v>21</v>
      </c>
      <c r="D725" s="91">
        <v>3</v>
      </c>
      <c r="E725" s="91">
        <v>5</v>
      </c>
      <c r="F725" s="91">
        <v>12</v>
      </c>
      <c r="G725" s="91">
        <v>14</v>
      </c>
      <c r="H725" s="91">
        <v>0</v>
      </c>
      <c r="I725" s="91">
        <v>26</v>
      </c>
      <c r="K725" s="91" t="s">
        <v>388</v>
      </c>
      <c r="L725" s="91" t="s">
        <v>1056</v>
      </c>
      <c r="M725" s="91" t="s">
        <v>17</v>
      </c>
      <c r="N725" s="91" t="s">
        <v>268</v>
      </c>
      <c r="O725" s="91">
        <v>24</v>
      </c>
    </row>
    <row r="726" spans="1:15" s="91" customFormat="1" x14ac:dyDescent="0.25">
      <c r="A726" s="91" t="s">
        <v>466</v>
      </c>
      <c r="B726" s="325" t="s">
        <v>978</v>
      </c>
      <c r="C726" s="91">
        <v>22</v>
      </c>
      <c r="D726" s="91" t="s">
        <v>58</v>
      </c>
      <c r="E726" s="91">
        <v>0</v>
      </c>
      <c r="F726" s="91">
        <v>0</v>
      </c>
      <c r="G726" s="91">
        <v>0</v>
      </c>
      <c r="H726" s="91">
        <v>0</v>
      </c>
      <c r="I726" s="91">
        <v>26</v>
      </c>
      <c r="K726" s="91" t="s">
        <v>388</v>
      </c>
      <c r="L726" s="91" t="s">
        <v>1061</v>
      </c>
      <c r="M726" s="91" t="s">
        <v>17</v>
      </c>
      <c r="N726" s="91" t="s">
        <v>268</v>
      </c>
      <c r="O726" s="91">
        <v>24</v>
      </c>
    </row>
    <row r="727" spans="1:15" s="91" customFormat="1" x14ac:dyDescent="0.25">
      <c r="A727" s="91" t="s">
        <v>466</v>
      </c>
      <c r="B727" s="325" t="s">
        <v>978</v>
      </c>
      <c r="C727" s="91">
        <v>23</v>
      </c>
      <c r="D727" s="91" t="s">
        <v>58</v>
      </c>
      <c r="E727" s="91">
        <v>0</v>
      </c>
      <c r="F727" s="91">
        <v>0</v>
      </c>
      <c r="G727" s="91">
        <v>0</v>
      </c>
      <c r="H727" s="91">
        <v>0</v>
      </c>
      <c r="I727" s="91">
        <v>26</v>
      </c>
      <c r="K727" s="91" t="s">
        <v>388</v>
      </c>
      <c r="L727" s="91" t="s">
        <v>1061</v>
      </c>
      <c r="M727" s="91" t="s">
        <v>17</v>
      </c>
      <c r="N727" s="91" t="s">
        <v>268</v>
      </c>
      <c r="O727" s="91">
        <v>24</v>
      </c>
    </row>
    <row r="728" spans="1:15" s="91" customFormat="1" x14ac:dyDescent="0.25">
      <c r="A728" s="91" t="s">
        <v>466</v>
      </c>
      <c r="B728" s="325" t="s">
        <v>978</v>
      </c>
      <c r="C728" s="91">
        <v>24</v>
      </c>
      <c r="D728" s="91" t="s">
        <v>58</v>
      </c>
      <c r="E728" s="91">
        <v>0</v>
      </c>
      <c r="F728" s="91">
        <v>0</v>
      </c>
      <c r="G728" s="91">
        <v>0</v>
      </c>
      <c r="H728" s="91">
        <v>0</v>
      </c>
      <c r="I728" s="91">
        <v>26</v>
      </c>
      <c r="K728" s="91" t="s">
        <v>388</v>
      </c>
      <c r="L728" s="91" t="s">
        <v>1061</v>
      </c>
      <c r="M728" s="91" t="s">
        <v>17</v>
      </c>
      <c r="N728" s="91" t="s">
        <v>268</v>
      </c>
      <c r="O728" s="91">
        <v>24</v>
      </c>
    </row>
    <row r="729" spans="1:15" s="91" customFormat="1" x14ac:dyDescent="0.25">
      <c r="A729" s="91" t="s">
        <v>466</v>
      </c>
      <c r="B729" s="325" t="s">
        <v>978</v>
      </c>
      <c r="C729" s="91">
        <v>25</v>
      </c>
      <c r="D729" s="91" t="s">
        <v>58</v>
      </c>
      <c r="E729" s="91">
        <v>0</v>
      </c>
      <c r="F729" s="91">
        <v>0</v>
      </c>
      <c r="G729" s="91">
        <v>0</v>
      </c>
      <c r="H729" s="91">
        <v>0</v>
      </c>
      <c r="I729" s="91">
        <v>26</v>
      </c>
      <c r="K729" s="91" t="s">
        <v>388</v>
      </c>
      <c r="L729" s="91" t="s">
        <v>1061</v>
      </c>
      <c r="M729" s="91" t="s">
        <v>17</v>
      </c>
      <c r="N729" s="91" t="s">
        <v>268</v>
      </c>
      <c r="O729" s="91">
        <v>24</v>
      </c>
    </row>
    <row r="730" spans="1:15" s="91" customFormat="1" x14ac:dyDescent="0.25">
      <c r="A730" s="91" t="s">
        <v>466</v>
      </c>
      <c r="B730" s="325" t="s">
        <v>978</v>
      </c>
      <c r="C730" s="91">
        <v>26</v>
      </c>
      <c r="D730" s="91" t="s">
        <v>58</v>
      </c>
      <c r="E730" s="91">
        <v>0</v>
      </c>
      <c r="F730" s="91">
        <v>0</v>
      </c>
      <c r="G730" s="91">
        <v>0</v>
      </c>
      <c r="H730" s="91">
        <v>0</v>
      </c>
      <c r="I730" s="91">
        <v>26</v>
      </c>
      <c r="K730" s="91" t="s">
        <v>388</v>
      </c>
      <c r="L730" s="91" t="s">
        <v>1061</v>
      </c>
      <c r="M730" s="91" t="s">
        <v>17</v>
      </c>
      <c r="N730" s="91" t="s">
        <v>268</v>
      </c>
      <c r="O730" s="91">
        <v>24</v>
      </c>
    </row>
    <row r="731" spans="1:15" s="91" customFormat="1" x14ac:dyDescent="0.25">
      <c r="A731" s="91" t="s">
        <v>466</v>
      </c>
      <c r="B731" s="325" t="s">
        <v>978</v>
      </c>
      <c r="C731" s="91">
        <v>27</v>
      </c>
      <c r="D731" s="91" t="s">
        <v>58</v>
      </c>
      <c r="E731" s="91">
        <v>0</v>
      </c>
      <c r="F731" s="91">
        <v>0</v>
      </c>
      <c r="G731" s="91">
        <v>0</v>
      </c>
      <c r="H731" s="91">
        <v>0</v>
      </c>
      <c r="I731" s="91">
        <v>26</v>
      </c>
      <c r="K731" s="91" t="s">
        <v>388</v>
      </c>
      <c r="L731" s="91" t="s">
        <v>1061</v>
      </c>
      <c r="M731" s="91" t="s">
        <v>17</v>
      </c>
      <c r="N731" s="91" t="s">
        <v>268</v>
      </c>
      <c r="O731" s="91">
        <v>24</v>
      </c>
    </row>
    <row r="732" spans="1:15" s="91" customFormat="1" ht="15" customHeight="1" x14ac:dyDescent="0.25">
      <c r="A732" s="91" t="s">
        <v>466</v>
      </c>
      <c r="B732" s="325" t="s">
        <v>979</v>
      </c>
      <c r="C732" s="91">
        <v>1</v>
      </c>
      <c r="D732" s="91">
        <v>3</v>
      </c>
      <c r="E732" s="91">
        <v>4</v>
      </c>
      <c r="F732" s="91">
        <v>15</v>
      </c>
      <c r="G732" s="91">
        <v>15</v>
      </c>
      <c r="H732" s="91">
        <v>0</v>
      </c>
      <c r="I732" s="91">
        <v>32</v>
      </c>
      <c r="K732" s="91" t="s">
        <v>33</v>
      </c>
      <c r="L732" s="91" t="s">
        <v>1051</v>
      </c>
      <c r="M732" s="91" t="s">
        <v>17</v>
      </c>
      <c r="N732" s="91" t="s">
        <v>268</v>
      </c>
      <c r="O732" s="91">
        <v>24</v>
      </c>
    </row>
    <row r="733" spans="1:15" s="91" customFormat="1" x14ac:dyDescent="0.25">
      <c r="A733" s="91" t="s">
        <v>466</v>
      </c>
      <c r="B733" s="325" t="s">
        <v>979</v>
      </c>
      <c r="C733" s="91">
        <v>2</v>
      </c>
      <c r="D733" s="91">
        <v>3</v>
      </c>
      <c r="E733" s="91">
        <v>4</v>
      </c>
      <c r="F733" s="91">
        <v>14</v>
      </c>
      <c r="G733" s="91">
        <v>14</v>
      </c>
      <c r="H733" s="91">
        <v>0</v>
      </c>
      <c r="I733" s="91">
        <v>32</v>
      </c>
      <c r="K733" s="91" t="s">
        <v>33</v>
      </c>
      <c r="L733" s="91" t="s">
        <v>1052</v>
      </c>
      <c r="M733" s="91" t="s">
        <v>17</v>
      </c>
      <c r="N733" s="91" t="s">
        <v>268</v>
      </c>
      <c r="O733" s="91">
        <v>24</v>
      </c>
    </row>
    <row r="734" spans="1:15" s="91" customFormat="1" x14ac:dyDescent="0.25">
      <c r="A734" s="91" t="s">
        <v>466</v>
      </c>
      <c r="B734" s="325" t="s">
        <v>979</v>
      </c>
      <c r="C734" s="91">
        <v>3</v>
      </c>
      <c r="D734" s="91">
        <v>3</v>
      </c>
      <c r="E734" s="91">
        <v>3</v>
      </c>
      <c r="F734" s="91">
        <v>9</v>
      </c>
      <c r="G734" s="91">
        <v>11</v>
      </c>
      <c r="H734" s="91">
        <v>0</v>
      </c>
      <c r="I734" s="91">
        <v>32</v>
      </c>
      <c r="K734" s="91" t="s">
        <v>33</v>
      </c>
      <c r="L734" s="91" t="s">
        <v>1053</v>
      </c>
      <c r="M734" s="91" t="s">
        <v>17</v>
      </c>
      <c r="N734" s="91" t="s">
        <v>268</v>
      </c>
      <c r="O734" s="91">
        <v>24</v>
      </c>
    </row>
    <row r="735" spans="1:15" s="91" customFormat="1" x14ac:dyDescent="0.25">
      <c r="A735" s="91" t="s">
        <v>466</v>
      </c>
      <c r="B735" s="325" t="s">
        <v>979</v>
      </c>
      <c r="C735" s="91">
        <v>4</v>
      </c>
      <c r="D735" s="91">
        <v>3</v>
      </c>
      <c r="E735" s="91">
        <v>4</v>
      </c>
      <c r="F735" s="91">
        <v>11</v>
      </c>
      <c r="G735" s="91">
        <v>14</v>
      </c>
      <c r="H735" s="91">
        <v>0</v>
      </c>
      <c r="I735" s="91">
        <v>32</v>
      </c>
      <c r="K735" s="91" t="s">
        <v>33</v>
      </c>
      <c r="L735" s="91" t="s">
        <v>1054</v>
      </c>
      <c r="M735" s="91" t="s">
        <v>17</v>
      </c>
      <c r="N735" s="91" t="s">
        <v>268</v>
      </c>
      <c r="O735" s="91">
        <v>24</v>
      </c>
    </row>
    <row r="736" spans="1:15" s="91" customFormat="1" x14ac:dyDescent="0.25">
      <c r="A736" s="91" t="s">
        <v>466</v>
      </c>
      <c r="B736" s="325" t="s">
        <v>979</v>
      </c>
      <c r="C736" s="91">
        <v>5</v>
      </c>
      <c r="D736" s="91">
        <v>3</v>
      </c>
      <c r="E736" s="91">
        <v>3</v>
      </c>
      <c r="F736" s="91">
        <v>8</v>
      </c>
      <c r="G736" s="91">
        <v>8</v>
      </c>
      <c r="H736" s="91">
        <v>0</v>
      </c>
      <c r="I736" s="91">
        <v>32</v>
      </c>
      <c r="K736" s="91" t="s">
        <v>33</v>
      </c>
      <c r="L736" s="91" t="s">
        <v>1055</v>
      </c>
      <c r="M736" s="91" t="s">
        <v>17</v>
      </c>
      <c r="N736" s="91" t="s">
        <v>268</v>
      </c>
      <c r="O736" s="91">
        <v>24</v>
      </c>
    </row>
    <row r="737" spans="1:15" s="91" customFormat="1" x14ac:dyDescent="0.25">
      <c r="A737" s="91" t="s">
        <v>466</v>
      </c>
      <c r="B737" s="325" t="s">
        <v>979</v>
      </c>
      <c r="C737" s="91">
        <v>6</v>
      </c>
      <c r="D737" s="91">
        <v>3</v>
      </c>
      <c r="E737" s="91">
        <v>3</v>
      </c>
      <c r="F737" s="91">
        <v>9</v>
      </c>
      <c r="G737" s="91">
        <v>12</v>
      </c>
      <c r="H737" s="91">
        <v>0</v>
      </c>
      <c r="I737" s="91">
        <v>32</v>
      </c>
      <c r="K737" s="91" t="s">
        <v>33</v>
      </c>
      <c r="L737" s="91" t="s">
        <v>1053</v>
      </c>
      <c r="M737" s="91" t="s">
        <v>17</v>
      </c>
      <c r="N737" s="91" t="s">
        <v>268</v>
      </c>
      <c r="O737" s="91">
        <v>24</v>
      </c>
    </row>
    <row r="738" spans="1:15" s="91" customFormat="1" x14ac:dyDescent="0.25">
      <c r="A738" s="91" t="s">
        <v>466</v>
      </c>
      <c r="B738" s="325" t="s">
        <v>979</v>
      </c>
      <c r="C738" s="91">
        <v>7</v>
      </c>
      <c r="D738" s="91">
        <v>3</v>
      </c>
      <c r="E738" s="91">
        <v>3</v>
      </c>
      <c r="F738" s="91">
        <v>9</v>
      </c>
      <c r="G738" s="91">
        <v>10</v>
      </c>
      <c r="H738" s="91">
        <v>0</v>
      </c>
      <c r="I738" s="91">
        <v>32</v>
      </c>
      <c r="K738" s="91" t="s">
        <v>33</v>
      </c>
      <c r="L738" s="91" t="s">
        <v>1053</v>
      </c>
      <c r="M738" s="91" t="s">
        <v>17</v>
      </c>
      <c r="N738" s="91" t="s">
        <v>268</v>
      </c>
      <c r="O738" s="91">
        <v>24</v>
      </c>
    </row>
    <row r="739" spans="1:15" s="91" customFormat="1" x14ac:dyDescent="0.25">
      <c r="A739" s="91" t="s">
        <v>466</v>
      </c>
      <c r="B739" s="325" t="s">
        <v>979</v>
      </c>
      <c r="C739" s="91">
        <v>8</v>
      </c>
      <c r="D739" s="91">
        <v>3</v>
      </c>
      <c r="E739" s="91">
        <v>3</v>
      </c>
      <c r="F739" s="91">
        <v>9</v>
      </c>
      <c r="G739" s="91">
        <v>11</v>
      </c>
      <c r="H739" s="91">
        <v>0</v>
      </c>
      <c r="I739" s="91">
        <v>32</v>
      </c>
      <c r="K739" s="91" t="s">
        <v>33</v>
      </c>
      <c r="L739" s="91" t="s">
        <v>1053</v>
      </c>
      <c r="M739" s="91" t="s">
        <v>17</v>
      </c>
      <c r="N739" s="91" t="s">
        <v>268</v>
      </c>
      <c r="O739" s="91">
        <v>24</v>
      </c>
    </row>
    <row r="740" spans="1:15" s="91" customFormat="1" x14ac:dyDescent="0.25">
      <c r="A740" s="91" t="s">
        <v>466</v>
      </c>
      <c r="B740" s="325" t="s">
        <v>979</v>
      </c>
      <c r="C740" s="91">
        <v>9</v>
      </c>
      <c r="D740" s="91">
        <v>3</v>
      </c>
      <c r="E740" s="91">
        <v>3</v>
      </c>
      <c r="F740" s="91">
        <v>12</v>
      </c>
      <c r="G740" s="91">
        <v>10</v>
      </c>
      <c r="H740" s="91">
        <v>0</v>
      </c>
      <c r="I740" s="91">
        <v>32</v>
      </c>
      <c r="K740" s="91" t="s">
        <v>33</v>
      </c>
      <c r="L740" s="91" t="s">
        <v>1056</v>
      </c>
      <c r="M740" s="91" t="s">
        <v>17</v>
      </c>
      <c r="N740" s="91" t="s">
        <v>268</v>
      </c>
      <c r="O740" s="91">
        <v>24</v>
      </c>
    </row>
    <row r="741" spans="1:15" s="91" customFormat="1" x14ac:dyDescent="0.25">
      <c r="A741" s="91" t="s">
        <v>466</v>
      </c>
      <c r="B741" s="325" t="s">
        <v>979</v>
      </c>
      <c r="C741" s="91">
        <v>10</v>
      </c>
      <c r="D741" s="91">
        <v>4</v>
      </c>
      <c r="E741" s="91">
        <v>3</v>
      </c>
      <c r="F741" s="91">
        <v>13</v>
      </c>
      <c r="G741" s="91">
        <v>16</v>
      </c>
      <c r="H741" s="91">
        <v>0</v>
      </c>
      <c r="I741" s="91">
        <v>32</v>
      </c>
      <c r="K741" s="91" t="s">
        <v>33</v>
      </c>
      <c r="L741" s="91" t="s">
        <v>1057</v>
      </c>
      <c r="M741" s="91" t="s">
        <v>17</v>
      </c>
      <c r="N741" s="91" t="s">
        <v>268</v>
      </c>
      <c r="O741" s="91">
        <v>24</v>
      </c>
    </row>
    <row r="742" spans="1:15" s="91" customFormat="1" x14ac:dyDescent="0.25">
      <c r="A742" s="91" t="s">
        <v>466</v>
      </c>
      <c r="B742" s="325" t="s">
        <v>979</v>
      </c>
      <c r="C742" s="91">
        <v>11</v>
      </c>
      <c r="D742" s="91">
        <v>3</v>
      </c>
      <c r="E742" s="91">
        <v>3</v>
      </c>
      <c r="F742" s="91">
        <v>11</v>
      </c>
      <c r="G742" s="91">
        <v>12</v>
      </c>
      <c r="H742" s="91">
        <v>0</v>
      </c>
      <c r="I742" s="91">
        <v>32</v>
      </c>
      <c r="K742" s="91" t="s">
        <v>33</v>
      </c>
      <c r="L742" s="91" t="s">
        <v>1054</v>
      </c>
      <c r="M742" s="91" t="s">
        <v>17</v>
      </c>
      <c r="N742" s="91" t="s">
        <v>268</v>
      </c>
      <c r="O742" s="91">
        <v>24</v>
      </c>
    </row>
    <row r="743" spans="1:15" s="91" customFormat="1" x14ac:dyDescent="0.25">
      <c r="A743" s="91" t="s">
        <v>466</v>
      </c>
      <c r="B743" s="325" t="s">
        <v>979</v>
      </c>
      <c r="C743" s="91">
        <v>12</v>
      </c>
      <c r="D743" s="91">
        <v>3</v>
      </c>
      <c r="E743" s="91">
        <v>4</v>
      </c>
      <c r="F743" s="91">
        <v>17</v>
      </c>
      <c r="G743" s="91">
        <v>19</v>
      </c>
      <c r="H743" s="91">
        <v>0</v>
      </c>
      <c r="I743" s="91">
        <v>32</v>
      </c>
      <c r="K743" s="91" t="s">
        <v>33</v>
      </c>
      <c r="L743" s="91" t="s">
        <v>1058</v>
      </c>
      <c r="M743" s="91" t="s">
        <v>17</v>
      </c>
      <c r="N743" s="91" t="s">
        <v>268</v>
      </c>
      <c r="O743" s="91">
        <v>24</v>
      </c>
    </row>
    <row r="744" spans="1:15" s="91" customFormat="1" x14ac:dyDescent="0.25">
      <c r="A744" s="91" t="s">
        <v>466</v>
      </c>
      <c r="B744" s="325" t="s">
        <v>979</v>
      </c>
      <c r="C744" s="91">
        <v>13</v>
      </c>
      <c r="D744" s="91">
        <v>4</v>
      </c>
      <c r="E744" s="91">
        <v>4</v>
      </c>
      <c r="F744" s="91">
        <v>21</v>
      </c>
      <c r="G744" s="91">
        <v>19</v>
      </c>
      <c r="H744" s="91">
        <v>0</v>
      </c>
      <c r="I744" s="91">
        <v>32</v>
      </c>
      <c r="K744" s="91" t="s">
        <v>33</v>
      </c>
      <c r="L744" s="91" t="s">
        <v>1059</v>
      </c>
      <c r="M744" s="91" t="s">
        <v>17</v>
      </c>
      <c r="N744" s="91" t="s">
        <v>268</v>
      </c>
      <c r="O744" s="91">
        <v>24</v>
      </c>
    </row>
    <row r="745" spans="1:15" s="91" customFormat="1" x14ac:dyDescent="0.25">
      <c r="A745" s="91" t="s">
        <v>466</v>
      </c>
      <c r="B745" s="325" t="s">
        <v>979</v>
      </c>
      <c r="C745" s="91">
        <v>14</v>
      </c>
      <c r="D745" s="91">
        <v>3</v>
      </c>
      <c r="E745" s="91">
        <v>3</v>
      </c>
      <c r="F745" s="91">
        <v>9</v>
      </c>
      <c r="G745" s="91">
        <v>11</v>
      </c>
      <c r="H745" s="91">
        <v>0</v>
      </c>
      <c r="I745" s="91">
        <v>32</v>
      </c>
      <c r="K745" s="91" t="s">
        <v>33</v>
      </c>
      <c r="L745" s="91" t="s">
        <v>1053</v>
      </c>
      <c r="M745" s="91" t="s">
        <v>17</v>
      </c>
      <c r="N745" s="91" t="s">
        <v>268</v>
      </c>
      <c r="O745" s="91">
        <v>24</v>
      </c>
    </row>
    <row r="746" spans="1:15" s="91" customFormat="1" x14ac:dyDescent="0.25">
      <c r="A746" s="91" t="s">
        <v>466</v>
      </c>
      <c r="B746" s="325" t="s">
        <v>979</v>
      </c>
      <c r="C746" s="91">
        <v>15</v>
      </c>
      <c r="D746" s="91">
        <v>3</v>
      </c>
      <c r="E746" s="91">
        <v>3</v>
      </c>
      <c r="F746" s="91">
        <v>11</v>
      </c>
      <c r="G746" s="91">
        <v>12</v>
      </c>
      <c r="H746" s="91">
        <v>0</v>
      </c>
      <c r="I746" s="91">
        <v>32</v>
      </c>
      <c r="K746" s="91" t="s">
        <v>33</v>
      </c>
      <c r="L746" s="91" t="s">
        <v>1054</v>
      </c>
      <c r="M746" s="91" t="s">
        <v>17</v>
      </c>
      <c r="N746" s="91" t="s">
        <v>268</v>
      </c>
      <c r="O746" s="91">
        <v>24</v>
      </c>
    </row>
    <row r="747" spans="1:15" s="91" customFormat="1" x14ac:dyDescent="0.25">
      <c r="A747" s="91" t="s">
        <v>466</v>
      </c>
      <c r="B747" s="325" t="s">
        <v>979</v>
      </c>
      <c r="C747" s="91">
        <v>16</v>
      </c>
      <c r="D747" s="91">
        <v>3</v>
      </c>
      <c r="E747" s="91">
        <v>3</v>
      </c>
      <c r="F747" s="91">
        <v>10</v>
      </c>
      <c r="G747" s="91">
        <v>12</v>
      </c>
      <c r="H747" s="91">
        <v>0</v>
      </c>
      <c r="I747" s="91">
        <v>32</v>
      </c>
      <c r="K747" s="91" t="s">
        <v>33</v>
      </c>
      <c r="L747" s="91" t="s">
        <v>1060</v>
      </c>
      <c r="M747" s="91" t="s">
        <v>17</v>
      </c>
      <c r="N747" s="91" t="s">
        <v>268</v>
      </c>
      <c r="O747" s="91">
        <v>24</v>
      </c>
    </row>
    <row r="748" spans="1:15" s="91" customFormat="1" x14ac:dyDescent="0.25">
      <c r="A748" s="91" t="s">
        <v>466</v>
      </c>
      <c r="B748" s="325" t="s">
        <v>979</v>
      </c>
      <c r="C748" s="91">
        <v>17</v>
      </c>
      <c r="D748" s="91">
        <v>4</v>
      </c>
      <c r="E748" s="91">
        <v>3</v>
      </c>
      <c r="F748" s="91">
        <v>13</v>
      </c>
      <c r="G748" s="91">
        <v>15</v>
      </c>
      <c r="H748" s="91">
        <v>0</v>
      </c>
      <c r="I748" s="91">
        <v>32</v>
      </c>
      <c r="K748" s="91" t="s">
        <v>33</v>
      </c>
      <c r="L748" s="91" t="s">
        <v>1057</v>
      </c>
      <c r="M748" s="91" t="s">
        <v>17</v>
      </c>
      <c r="N748" s="91" t="s">
        <v>268</v>
      </c>
      <c r="O748" s="91">
        <v>24</v>
      </c>
    </row>
    <row r="749" spans="1:15" s="91" customFormat="1" x14ac:dyDescent="0.25">
      <c r="A749" s="91" t="s">
        <v>466</v>
      </c>
      <c r="B749" s="325" t="s">
        <v>979</v>
      </c>
      <c r="C749" s="91">
        <v>18</v>
      </c>
      <c r="D749" s="91">
        <v>3</v>
      </c>
      <c r="E749" s="91">
        <v>3</v>
      </c>
      <c r="F749" s="91">
        <v>9</v>
      </c>
      <c r="G749" s="91">
        <v>13</v>
      </c>
      <c r="H749" s="91">
        <v>0</v>
      </c>
      <c r="I749" s="91">
        <v>32</v>
      </c>
      <c r="K749" s="91" t="s">
        <v>33</v>
      </c>
      <c r="L749" s="91" t="s">
        <v>1053</v>
      </c>
      <c r="M749" s="91" t="s">
        <v>17</v>
      </c>
      <c r="N749" s="91" t="s">
        <v>268</v>
      </c>
      <c r="O749" s="91">
        <v>24</v>
      </c>
    </row>
    <row r="750" spans="1:15" s="91" customFormat="1" x14ac:dyDescent="0.25">
      <c r="A750" s="91" t="s">
        <v>466</v>
      </c>
      <c r="B750" s="325" t="s">
        <v>979</v>
      </c>
      <c r="C750" s="91">
        <v>19</v>
      </c>
      <c r="D750" s="91">
        <v>3</v>
      </c>
      <c r="E750" s="91">
        <v>3</v>
      </c>
      <c r="F750" s="91">
        <v>9</v>
      </c>
      <c r="G750" s="91">
        <v>12</v>
      </c>
      <c r="H750" s="91">
        <v>0</v>
      </c>
      <c r="I750" s="91">
        <v>32</v>
      </c>
      <c r="K750" s="91" t="s">
        <v>33</v>
      </c>
      <c r="L750" s="91" t="s">
        <v>1053</v>
      </c>
      <c r="M750" s="91" t="s">
        <v>17</v>
      </c>
      <c r="N750" s="91" t="s">
        <v>268</v>
      </c>
      <c r="O750" s="91">
        <v>24</v>
      </c>
    </row>
    <row r="751" spans="1:15" s="91" customFormat="1" x14ac:dyDescent="0.25">
      <c r="A751" s="91" t="s">
        <v>466</v>
      </c>
      <c r="B751" s="325" t="s">
        <v>979</v>
      </c>
      <c r="C751" s="91">
        <v>20</v>
      </c>
      <c r="D751" s="91">
        <v>3</v>
      </c>
      <c r="E751" s="91">
        <v>3</v>
      </c>
      <c r="F751" s="91">
        <v>11</v>
      </c>
      <c r="G751" s="91">
        <v>13</v>
      </c>
      <c r="H751" s="91">
        <v>0</v>
      </c>
      <c r="I751" s="91">
        <v>32</v>
      </c>
      <c r="K751" s="91" t="s">
        <v>33</v>
      </c>
      <c r="L751" s="91" t="s">
        <v>1054</v>
      </c>
      <c r="M751" s="91" t="s">
        <v>17</v>
      </c>
      <c r="N751" s="91" t="s">
        <v>268</v>
      </c>
      <c r="O751" s="91">
        <v>24</v>
      </c>
    </row>
    <row r="752" spans="1:15" s="91" customFormat="1" x14ac:dyDescent="0.25">
      <c r="A752" s="91" t="s">
        <v>466</v>
      </c>
      <c r="B752" s="325" t="s">
        <v>979</v>
      </c>
      <c r="C752" s="91">
        <v>21</v>
      </c>
      <c r="D752" s="91">
        <v>3</v>
      </c>
      <c r="E752" s="91">
        <v>5</v>
      </c>
      <c r="F752" s="91">
        <v>12</v>
      </c>
      <c r="G752" s="91">
        <v>15</v>
      </c>
      <c r="H752" s="91">
        <v>0</v>
      </c>
      <c r="I752" s="91">
        <v>32</v>
      </c>
      <c r="K752" s="91" t="s">
        <v>33</v>
      </c>
      <c r="L752" s="91" t="s">
        <v>1056</v>
      </c>
      <c r="M752" s="91" t="s">
        <v>17</v>
      </c>
      <c r="N752" s="91" t="s">
        <v>268</v>
      </c>
      <c r="O752" s="91">
        <v>24</v>
      </c>
    </row>
    <row r="753" spans="1:15" s="91" customFormat="1" x14ac:dyDescent="0.25">
      <c r="A753" s="91" t="s">
        <v>466</v>
      </c>
      <c r="B753" s="325" t="s">
        <v>979</v>
      </c>
      <c r="C753" s="91">
        <v>22</v>
      </c>
      <c r="D753" s="91" t="s">
        <v>58</v>
      </c>
      <c r="E753" s="91">
        <v>0</v>
      </c>
      <c r="F753" s="91">
        <v>0</v>
      </c>
      <c r="G753" s="91">
        <v>0</v>
      </c>
      <c r="H753" s="91">
        <v>0</v>
      </c>
      <c r="I753" s="91">
        <v>32</v>
      </c>
      <c r="K753" s="91" t="s">
        <v>33</v>
      </c>
      <c r="L753" s="91" t="s">
        <v>1061</v>
      </c>
      <c r="M753" s="91" t="s">
        <v>17</v>
      </c>
      <c r="N753" s="91" t="s">
        <v>268</v>
      </c>
      <c r="O753" s="91">
        <v>24</v>
      </c>
    </row>
    <row r="754" spans="1:15" s="91" customFormat="1" x14ac:dyDescent="0.25">
      <c r="A754" s="91" t="s">
        <v>466</v>
      </c>
      <c r="B754" s="325" t="s">
        <v>979</v>
      </c>
      <c r="C754" s="91">
        <v>23</v>
      </c>
      <c r="D754" s="91" t="s">
        <v>58</v>
      </c>
      <c r="E754" s="91">
        <v>0</v>
      </c>
      <c r="F754" s="91">
        <v>0</v>
      </c>
      <c r="G754" s="91">
        <v>0</v>
      </c>
      <c r="H754" s="91">
        <v>0</v>
      </c>
      <c r="I754" s="91">
        <v>32</v>
      </c>
      <c r="K754" s="91" t="s">
        <v>33</v>
      </c>
      <c r="L754" s="91" t="s">
        <v>1061</v>
      </c>
      <c r="M754" s="91" t="s">
        <v>17</v>
      </c>
      <c r="N754" s="91" t="s">
        <v>268</v>
      </c>
      <c r="O754" s="91">
        <v>24</v>
      </c>
    </row>
    <row r="755" spans="1:15" s="91" customFormat="1" x14ac:dyDescent="0.25">
      <c r="A755" s="91" t="s">
        <v>466</v>
      </c>
      <c r="B755" s="325" t="s">
        <v>979</v>
      </c>
      <c r="C755" s="91">
        <v>24</v>
      </c>
      <c r="D755" s="91" t="s">
        <v>58</v>
      </c>
      <c r="E755" s="91">
        <v>0</v>
      </c>
      <c r="F755" s="91">
        <v>0</v>
      </c>
      <c r="G755" s="91">
        <v>0</v>
      </c>
      <c r="H755" s="91">
        <v>0</v>
      </c>
      <c r="I755" s="91">
        <v>32</v>
      </c>
      <c r="K755" s="91" t="s">
        <v>33</v>
      </c>
      <c r="L755" s="91" t="s">
        <v>1061</v>
      </c>
      <c r="M755" s="91" t="s">
        <v>17</v>
      </c>
      <c r="N755" s="91" t="s">
        <v>268</v>
      </c>
      <c r="O755" s="91">
        <v>24</v>
      </c>
    </row>
    <row r="756" spans="1:15" s="91" customFormat="1" x14ac:dyDescent="0.25">
      <c r="A756" s="91" t="s">
        <v>466</v>
      </c>
      <c r="B756" s="325" t="s">
        <v>979</v>
      </c>
      <c r="C756" s="91">
        <v>25</v>
      </c>
      <c r="D756" s="91" t="s">
        <v>58</v>
      </c>
      <c r="E756" s="91">
        <v>0</v>
      </c>
      <c r="F756" s="91">
        <v>0</v>
      </c>
      <c r="G756" s="91">
        <v>0</v>
      </c>
      <c r="H756" s="91">
        <v>0</v>
      </c>
      <c r="I756" s="91">
        <v>32</v>
      </c>
      <c r="K756" s="91" t="s">
        <v>33</v>
      </c>
      <c r="L756" s="91" t="s">
        <v>1061</v>
      </c>
      <c r="M756" s="91" t="s">
        <v>17</v>
      </c>
      <c r="N756" s="91" t="s">
        <v>268</v>
      </c>
      <c r="O756" s="91">
        <v>24</v>
      </c>
    </row>
    <row r="757" spans="1:15" s="91" customFormat="1" x14ac:dyDescent="0.25">
      <c r="A757" s="91" t="s">
        <v>466</v>
      </c>
      <c r="B757" s="325" t="s">
        <v>979</v>
      </c>
      <c r="C757" s="91">
        <v>26</v>
      </c>
      <c r="D757" s="91" t="s">
        <v>58</v>
      </c>
      <c r="E757" s="91">
        <v>0</v>
      </c>
      <c r="F757" s="91">
        <v>0</v>
      </c>
      <c r="G757" s="91">
        <v>0</v>
      </c>
      <c r="H757" s="91">
        <v>0</v>
      </c>
      <c r="I757" s="91">
        <v>32</v>
      </c>
      <c r="K757" s="91" t="s">
        <v>33</v>
      </c>
      <c r="L757" s="91" t="s">
        <v>1061</v>
      </c>
      <c r="M757" s="91" t="s">
        <v>17</v>
      </c>
      <c r="N757" s="91" t="s">
        <v>268</v>
      </c>
      <c r="O757" s="91">
        <v>24</v>
      </c>
    </row>
    <row r="758" spans="1:15" s="91" customFormat="1" x14ac:dyDescent="0.25">
      <c r="A758" s="91" t="s">
        <v>466</v>
      </c>
      <c r="B758" s="325" t="s">
        <v>979</v>
      </c>
      <c r="C758" s="91">
        <v>27</v>
      </c>
      <c r="D758" s="91" t="s">
        <v>58</v>
      </c>
      <c r="E758" s="91">
        <v>0</v>
      </c>
      <c r="F758" s="91">
        <v>0</v>
      </c>
      <c r="G758" s="91">
        <v>0</v>
      </c>
      <c r="H758" s="91">
        <v>0</v>
      </c>
      <c r="I758" s="91">
        <v>32</v>
      </c>
      <c r="K758" s="91" t="s">
        <v>33</v>
      </c>
      <c r="L758" s="91" t="s">
        <v>1061</v>
      </c>
      <c r="M758" s="91" t="s">
        <v>17</v>
      </c>
      <c r="N758" s="91" t="s">
        <v>268</v>
      </c>
      <c r="O758" s="91">
        <v>24</v>
      </c>
    </row>
    <row r="759" spans="1:15" s="91" customFormat="1" ht="15" customHeight="1" x14ac:dyDescent="0.25">
      <c r="A759" s="91" t="s">
        <v>466</v>
      </c>
      <c r="B759" s="325" t="s">
        <v>980</v>
      </c>
      <c r="C759" s="91">
        <v>1</v>
      </c>
      <c r="D759" s="91">
        <v>3</v>
      </c>
      <c r="E759" s="91">
        <v>4</v>
      </c>
      <c r="F759" s="91">
        <v>15</v>
      </c>
      <c r="G759" s="91">
        <v>14</v>
      </c>
      <c r="H759" s="91">
        <v>0</v>
      </c>
      <c r="I759" s="91">
        <v>46</v>
      </c>
      <c r="K759" s="91" t="s">
        <v>219</v>
      </c>
      <c r="L759" s="91" t="s">
        <v>1051</v>
      </c>
      <c r="M759" s="91" t="s">
        <v>17</v>
      </c>
      <c r="N759" s="91" t="s">
        <v>268</v>
      </c>
      <c r="O759" s="91">
        <v>24</v>
      </c>
    </row>
    <row r="760" spans="1:15" s="91" customFormat="1" x14ac:dyDescent="0.25">
      <c r="A760" s="91" t="s">
        <v>466</v>
      </c>
      <c r="B760" s="325" t="s">
        <v>980</v>
      </c>
      <c r="C760" s="91">
        <v>2</v>
      </c>
      <c r="D760" s="91">
        <v>3</v>
      </c>
      <c r="E760" s="91">
        <v>4</v>
      </c>
      <c r="F760" s="91">
        <v>14</v>
      </c>
      <c r="G760" s="91">
        <v>16</v>
      </c>
      <c r="H760" s="91">
        <v>0</v>
      </c>
      <c r="I760" s="91">
        <v>46</v>
      </c>
      <c r="K760" s="91" t="s">
        <v>219</v>
      </c>
      <c r="L760" s="91" t="s">
        <v>1052</v>
      </c>
      <c r="M760" s="91" t="s">
        <v>17</v>
      </c>
      <c r="N760" s="91" t="s">
        <v>268</v>
      </c>
      <c r="O760" s="91">
        <v>24</v>
      </c>
    </row>
    <row r="761" spans="1:15" s="91" customFormat="1" x14ac:dyDescent="0.25">
      <c r="A761" s="91" t="s">
        <v>466</v>
      </c>
      <c r="B761" s="325" t="s">
        <v>980</v>
      </c>
      <c r="C761" s="91">
        <v>3</v>
      </c>
      <c r="D761" s="91">
        <v>3</v>
      </c>
      <c r="E761" s="91">
        <v>3</v>
      </c>
      <c r="F761" s="91">
        <v>9</v>
      </c>
      <c r="G761" s="91">
        <v>11</v>
      </c>
      <c r="H761" s="91">
        <v>0</v>
      </c>
      <c r="I761" s="91">
        <v>46</v>
      </c>
      <c r="K761" s="91" t="s">
        <v>219</v>
      </c>
      <c r="L761" s="91" t="s">
        <v>1053</v>
      </c>
      <c r="M761" s="91" t="s">
        <v>17</v>
      </c>
      <c r="N761" s="91" t="s">
        <v>268</v>
      </c>
      <c r="O761" s="91">
        <v>24</v>
      </c>
    </row>
    <row r="762" spans="1:15" s="91" customFormat="1" x14ac:dyDescent="0.25">
      <c r="A762" s="91" t="s">
        <v>466</v>
      </c>
      <c r="B762" s="325" t="s">
        <v>980</v>
      </c>
      <c r="C762" s="91">
        <v>4</v>
      </c>
      <c r="D762" s="91">
        <v>3</v>
      </c>
      <c r="E762" s="91">
        <v>4</v>
      </c>
      <c r="F762" s="91">
        <v>11</v>
      </c>
      <c r="G762" s="91">
        <v>12</v>
      </c>
      <c r="H762" s="91">
        <v>0</v>
      </c>
      <c r="I762" s="91">
        <v>46</v>
      </c>
      <c r="K762" s="91" t="s">
        <v>219</v>
      </c>
      <c r="L762" s="91" t="s">
        <v>1054</v>
      </c>
      <c r="M762" s="91" t="s">
        <v>17</v>
      </c>
      <c r="N762" s="91" t="s">
        <v>268</v>
      </c>
      <c r="O762" s="91">
        <v>24</v>
      </c>
    </row>
    <row r="763" spans="1:15" s="91" customFormat="1" x14ac:dyDescent="0.25">
      <c r="A763" s="91" t="s">
        <v>466</v>
      </c>
      <c r="B763" s="325" t="s">
        <v>980</v>
      </c>
      <c r="C763" s="91">
        <v>5</v>
      </c>
      <c r="D763" s="91">
        <v>3</v>
      </c>
      <c r="E763" s="91">
        <v>3</v>
      </c>
      <c r="F763" s="91">
        <v>8</v>
      </c>
      <c r="G763" s="91">
        <v>9</v>
      </c>
      <c r="H763" s="91">
        <v>0</v>
      </c>
      <c r="I763" s="91">
        <v>46</v>
      </c>
      <c r="K763" s="91" t="s">
        <v>219</v>
      </c>
      <c r="L763" s="91" t="s">
        <v>1055</v>
      </c>
      <c r="M763" s="91" t="s">
        <v>17</v>
      </c>
      <c r="N763" s="91" t="s">
        <v>268</v>
      </c>
      <c r="O763" s="91">
        <v>24</v>
      </c>
    </row>
    <row r="764" spans="1:15" s="91" customFormat="1" x14ac:dyDescent="0.25">
      <c r="A764" s="91" t="s">
        <v>466</v>
      </c>
      <c r="B764" s="325" t="s">
        <v>980</v>
      </c>
      <c r="C764" s="91">
        <v>6</v>
      </c>
      <c r="D764" s="91">
        <v>3</v>
      </c>
      <c r="E764" s="91">
        <v>3</v>
      </c>
      <c r="F764" s="91">
        <v>9</v>
      </c>
      <c r="G764" s="91">
        <v>14</v>
      </c>
      <c r="H764" s="91">
        <v>0</v>
      </c>
      <c r="I764" s="91">
        <v>46</v>
      </c>
      <c r="K764" s="91" t="s">
        <v>219</v>
      </c>
      <c r="L764" s="91" t="s">
        <v>1053</v>
      </c>
      <c r="M764" s="91" t="s">
        <v>17</v>
      </c>
      <c r="N764" s="91" t="s">
        <v>268</v>
      </c>
      <c r="O764" s="91">
        <v>24</v>
      </c>
    </row>
    <row r="765" spans="1:15" s="91" customFormat="1" x14ac:dyDescent="0.25">
      <c r="A765" s="91" t="s">
        <v>466</v>
      </c>
      <c r="B765" s="325" t="s">
        <v>980</v>
      </c>
      <c r="C765" s="91">
        <v>7</v>
      </c>
      <c r="D765" s="91">
        <v>3</v>
      </c>
      <c r="E765" s="91">
        <v>3</v>
      </c>
      <c r="F765" s="91">
        <v>9</v>
      </c>
      <c r="G765" s="91">
        <v>13</v>
      </c>
      <c r="H765" s="91">
        <v>0</v>
      </c>
      <c r="I765" s="91">
        <v>46</v>
      </c>
      <c r="K765" s="91" t="s">
        <v>219</v>
      </c>
      <c r="L765" s="91" t="s">
        <v>1053</v>
      </c>
      <c r="M765" s="91" t="s">
        <v>17</v>
      </c>
      <c r="N765" s="91" t="s">
        <v>268</v>
      </c>
      <c r="O765" s="91">
        <v>24</v>
      </c>
    </row>
    <row r="766" spans="1:15" s="91" customFormat="1" x14ac:dyDescent="0.25">
      <c r="A766" s="91" t="s">
        <v>466</v>
      </c>
      <c r="B766" s="325" t="s">
        <v>980</v>
      </c>
      <c r="C766" s="91">
        <v>8</v>
      </c>
      <c r="D766" s="91">
        <v>3</v>
      </c>
      <c r="E766" s="91">
        <v>3</v>
      </c>
      <c r="F766" s="91">
        <v>9</v>
      </c>
      <c r="G766" s="91">
        <v>13</v>
      </c>
      <c r="H766" s="91">
        <v>0</v>
      </c>
      <c r="I766" s="91">
        <v>46</v>
      </c>
      <c r="K766" s="91" t="s">
        <v>219</v>
      </c>
      <c r="L766" s="91" t="s">
        <v>1053</v>
      </c>
      <c r="M766" s="91" t="s">
        <v>17</v>
      </c>
      <c r="N766" s="91" t="s">
        <v>268</v>
      </c>
      <c r="O766" s="91">
        <v>24</v>
      </c>
    </row>
    <row r="767" spans="1:15" s="91" customFormat="1" x14ac:dyDescent="0.25">
      <c r="A767" s="91" t="s">
        <v>466</v>
      </c>
      <c r="B767" s="325" t="s">
        <v>980</v>
      </c>
      <c r="C767" s="91">
        <v>9</v>
      </c>
      <c r="D767" s="91">
        <v>3</v>
      </c>
      <c r="E767" s="91">
        <v>3</v>
      </c>
      <c r="F767" s="91">
        <v>12</v>
      </c>
      <c r="G767" s="91">
        <v>13</v>
      </c>
      <c r="H767" s="91">
        <v>0</v>
      </c>
      <c r="I767" s="91">
        <v>46</v>
      </c>
      <c r="K767" s="91" t="s">
        <v>219</v>
      </c>
      <c r="L767" s="91" t="s">
        <v>1056</v>
      </c>
      <c r="M767" s="91" t="s">
        <v>17</v>
      </c>
      <c r="N767" s="91" t="s">
        <v>268</v>
      </c>
      <c r="O767" s="91">
        <v>24</v>
      </c>
    </row>
    <row r="768" spans="1:15" s="91" customFormat="1" x14ac:dyDescent="0.25">
      <c r="A768" s="91" t="s">
        <v>466</v>
      </c>
      <c r="B768" s="325" t="s">
        <v>980</v>
      </c>
      <c r="C768" s="91">
        <v>10</v>
      </c>
      <c r="D768" s="91">
        <v>4</v>
      </c>
      <c r="E768" s="91">
        <v>3</v>
      </c>
      <c r="F768" s="91">
        <v>13</v>
      </c>
      <c r="G768" s="91">
        <v>18</v>
      </c>
      <c r="H768" s="91">
        <v>0</v>
      </c>
      <c r="I768" s="91">
        <v>46</v>
      </c>
      <c r="K768" s="91" t="s">
        <v>219</v>
      </c>
      <c r="L768" s="91" t="s">
        <v>1057</v>
      </c>
      <c r="M768" s="91" t="s">
        <v>17</v>
      </c>
      <c r="N768" s="91" t="s">
        <v>268</v>
      </c>
      <c r="O768" s="91">
        <v>24</v>
      </c>
    </row>
    <row r="769" spans="1:15" s="91" customFormat="1" x14ac:dyDescent="0.25">
      <c r="A769" s="91" t="s">
        <v>466</v>
      </c>
      <c r="B769" s="325" t="s">
        <v>980</v>
      </c>
      <c r="C769" s="91">
        <v>11</v>
      </c>
      <c r="D769" s="91">
        <v>3</v>
      </c>
      <c r="E769" s="91">
        <v>3</v>
      </c>
      <c r="F769" s="91">
        <v>11</v>
      </c>
      <c r="G769" s="91">
        <v>12</v>
      </c>
      <c r="H769" s="91">
        <v>0</v>
      </c>
      <c r="I769" s="91">
        <v>46</v>
      </c>
      <c r="K769" s="91" t="s">
        <v>219</v>
      </c>
      <c r="L769" s="91" t="s">
        <v>1054</v>
      </c>
      <c r="M769" s="91" t="s">
        <v>17</v>
      </c>
      <c r="N769" s="91" t="s">
        <v>268</v>
      </c>
      <c r="O769" s="91">
        <v>24</v>
      </c>
    </row>
    <row r="770" spans="1:15" s="91" customFormat="1" x14ac:dyDescent="0.25">
      <c r="A770" s="91" t="s">
        <v>466</v>
      </c>
      <c r="B770" s="325" t="s">
        <v>980</v>
      </c>
      <c r="C770" s="91">
        <v>12</v>
      </c>
      <c r="D770" s="91">
        <v>3</v>
      </c>
      <c r="E770" s="91">
        <v>4</v>
      </c>
      <c r="F770" s="91">
        <v>17</v>
      </c>
      <c r="G770" s="91">
        <v>21</v>
      </c>
      <c r="H770" s="91">
        <v>0</v>
      </c>
      <c r="I770" s="91">
        <v>46</v>
      </c>
      <c r="K770" s="91" t="s">
        <v>219</v>
      </c>
      <c r="L770" s="91" t="s">
        <v>1058</v>
      </c>
      <c r="M770" s="91" t="s">
        <v>17</v>
      </c>
      <c r="N770" s="91" t="s">
        <v>268</v>
      </c>
      <c r="O770" s="91">
        <v>24</v>
      </c>
    </row>
    <row r="771" spans="1:15" s="91" customFormat="1" x14ac:dyDescent="0.25">
      <c r="A771" s="91" t="s">
        <v>466</v>
      </c>
      <c r="B771" s="325" t="s">
        <v>980</v>
      </c>
      <c r="C771" s="91">
        <v>13</v>
      </c>
      <c r="D771" s="91">
        <v>4</v>
      </c>
      <c r="E771" s="91">
        <v>4</v>
      </c>
      <c r="F771" s="91">
        <v>21</v>
      </c>
      <c r="G771" s="91">
        <v>23</v>
      </c>
      <c r="H771" s="91">
        <v>0</v>
      </c>
      <c r="I771" s="91">
        <v>46</v>
      </c>
      <c r="K771" s="91" t="s">
        <v>219</v>
      </c>
      <c r="L771" s="91" t="s">
        <v>1059</v>
      </c>
      <c r="M771" s="91" t="s">
        <v>17</v>
      </c>
      <c r="N771" s="91" t="s">
        <v>268</v>
      </c>
      <c r="O771" s="91">
        <v>24</v>
      </c>
    </row>
    <row r="772" spans="1:15" s="91" customFormat="1" x14ac:dyDescent="0.25">
      <c r="A772" s="91" t="s">
        <v>466</v>
      </c>
      <c r="B772" s="325" t="s">
        <v>980</v>
      </c>
      <c r="C772" s="91">
        <v>14</v>
      </c>
      <c r="D772" s="91">
        <v>3</v>
      </c>
      <c r="E772" s="91">
        <v>3</v>
      </c>
      <c r="F772" s="91">
        <v>9</v>
      </c>
      <c r="G772" s="91">
        <v>11</v>
      </c>
      <c r="H772" s="91">
        <v>0</v>
      </c>
      <c r="I772" s="91">
        <v>46</v>
      </c>
      <c r="K772" s="91" t="s">
        <v>219</v>
      </c>
      <c r="L772" s="91" t="s">
        <v>1053</v>
      </c>
      <c r="M772" s="91" t="s">
        <v>17</v>
      </c>
      <c r="N772" s="91" t="s">
        <v>268</v>
      </c>
      <c r="O772" s="91">
        <v>24</v>
      </c>
    </row>
    <row r="773" spans="1:15" s="91" customFormat="1" x14ac:dyDescent="0.25">
      <c r="A773" s="91" t="s">
        <v>466</v>
      </c>
      <c r="B773" s="325" t="s">
        <v>980</v>
      </c>
      <c r="C773" s="91">
        <v>15</v>
      </c>
      <c r="D773" s="91">
        <v>3</v>
      </c>
      <c r="E773" s="91">
        <v>3</v>
      </c>
      <c r="F773" s="91">
        <v>11</v>
      </c>
      <c r="G773" s="91">
        <v>13</v>
      </c>
      <c r="H773" s="91">
        <v>0</v>
      </c>
      <c r="I773" s="91">
        <v>46</v>
      </c>
      <c r="K773" s="91" t="s">
        <v>219</v>
      </c>
      <c r="L773" s="91" t="s">
        <v>1054</v>
      </c>
      <c r="M773" s="91" t="s">
        <v>17</v>
      </c>
      <c r="N773" s="91" t="s">
        <v>268</v>
      </c>
      <c r="O773" s="91">
        <v>24</v>
      </c>
    </row>
    <row r="774" spans="1:15" s="91" customFormat="1" x14ac:dyDescent="0.25">
      <c r="A774" s="91" t="s">
        <v>466</v>
      </c>
      <c r="B774" s="325" t="s">
        <v>980</v>
      </c>
      <c r="C774" s="91">
        <v>16</v>
      </c>
      <c r="D774" s="91">
        <v>3</v>
      </c>
      <c r="E774" s="91">
        <v>3</v>
      </c>
      <c r="F774" s="91">
        <v>10</v>
      </c>
      <c r="G774" s="91">
        <v>11</v>
      </c>
      <c r="H774" s="91">
        <v>0</v>
      </c>
      <c r="I774" s="91">
        <v>46</v>
      </c>
      <c r="K774" s="91" t="s">
        <v>219</v>
      </c>
      <c r="L774" s="91" t="s">
        <v>1060</v>
      </c>
      <c r="M774" s="91" t="s">
        <v>17</v>
      </c>
      <c r="N774" s="91" t="s">
        <v>268</v>
      </c>
      <c r="O774" s="91">
        <v>24</v>
      </c>
    </row>
    <row r="775" spans="1:15" s="91" customFormat="1" x14ac:dyDescent="0.25">
      <c r="A775" s="91" t="s">
        <v>466</v>
      </c>
      <c r="B775" s="325" t="s">
        <v>980</v>
      </c>
      <c r="C775" s="91">
        <v>17</v>
      </c>
      <c r="D775" s="91">
        <v>4</v>
      </c>
      <c r="E775" s="91">
        <v>3</v>
      </c>
      <c r="F775" s="91">
        <v>13</v>
      </c>
      <c r="G775" s="91">
        <v>15</v>
      </c>
      <c r="H775" s="91">
        <v>0</v>
      </c>
      <c r="I775" s="91">
        <v>46</v>
      </c>
      <c r="K775" s="91" t="s">
        <v>219</v>
      </c>
      <c r="L775" s="91" t="s">
        <v>1057</v>
      </c>
      <c r="M775" s="91" t="s">
        <v>17</v>
      </c>
      <c r="N775" s="91" t="s">
        <v>268</v>
      </c>
      <c r="O775" s="91">
        <v>24</v>
      </c>
    </row>
    <row r="776" spans="1:15" s="91" customFormat="1" x14ac:dyDescent="0.25">
      <c r="A776" s="91" t="s">
        <v>466</v>
      </c>
      <c r="B776" s="325" t="s">
        <v>980</v>
      </c>
      <c r="C776" s="91">
        <v>18</v>
      </c>
      <c r="D776" s="91">
        <v>3</v>
      </c>
      <c r="E776" s="91">
        <v>3</v>
      </c>
      <c r="F776" s="91">
        <v>9</v>
      </c>
      <c r="G776" s="91">
        <v>13</v>
      </c>
      <c r="H776" s="91">
        <v>0</v>
      </c>
      <c r="I776" s="91">
        <v>46</v>
      </c>
      <c r="K776" s="91" t="s">
        <v>219</v>
      </c>
      <c r="L776" s="91" t="s">
        <v>1053</v>
      </c>
      <c r="M776" s="91" t="s">
        <v>17</v>
      </c>
      <c r="N776" s="91" t="s">
        <v>268</v>
      </c>
      <c r="O776" s="91">
        <v>24</v>
      </c>
    </row>
    <row r="777" spans="1:15" s="91" customFormat="1" x14ac:dyDescent="0.25">
      <c r="A777" s="91" t="s">
        <v>466</v>
      </c>
      <c r="B777" s="325" t="s">
        <v>980</v>
      </c>
      <c r="C777" s="91">
        <v>19</v>
      </c>
      <c r="D777" s="91">
        <v>3</v>
      </c>
      <c r="E777" s="91">
        <v>3</v>
      </c>
      <c r="F777" s="91">
        <v>9</v>
      </c>
      <c r="G777" s="91">
        <v>14</v>
      </c>
      <c r="H777" s="91">
        <v>0</v>
      </c>
      <c r="I777" s="91">
        <v>46</v>
      </c>
      <c r="K777" s="91" t="s">
        <v>219</v>
      </c>
      <c r="L777" s="91" t="s">
        <v>1053</v>
      </c>
      <c r="M777" s="91" t="s">
        <v>17</v>
      </c>
      <c r="N777" s="91" t="s">
        <v>268</v>
      </c>
      <c r="O777" s="91">
        <v>24</v>
      </c>
    </row>
    <row r="778" spans="1:15" s="91" customFormat="1" x14ac:dyDescent="0.25">
      <c r="A778" s="91" t="s">
        <v>466</v>
      </c>
      <c r="B778" s="325" t="s">
        <v>980</v>
      </c>
      <c r="C778" s="91">
        <v>20</v>
      </c>
      <c r="D778" s="91">
        <v>3</v>
      </c>
      <c r="E778" s="91">
        <v>3</v>
      </c>
      <c r="F778" s="91">
        <v>11</v>
      </c>
      <c r="G778" s="91">
        <v>11</v>
      </c>
      <c r="H778" s="91">
        <v>0</v>
      </c>
      <c r="I778" s="91">
        <v>46</v>
      </c>
      <c r="K778" s="91" t="s">
        <v>219</v>
      </c>
      <c r="L778" s="91" t="s">
        <v>1054</v>
      </c>
      <c r="M778" s="91" t="s">
        <v>17</v>
      </c>
      <c r="N778" s="91" t="s">
        <v>268</v>
      </c>
      <c r="O778" s="91">
        <v>24</v>
      </c>
    </row>
    <row r="779" spans="1:15" s="91" customFormat="1" x14ac:dyDescent="0.25">
      <c r="A779" s="91" t="s">
        <v>466</v>
      </c>
      <c r="B779" s="325" t="s">
        <v>980</v>
      </c>
      <c r="C779" s="91">
        <v>21</v>
      </c>
      <c r="D779" s="91">
        <v>3</v>
      </c>
      <c r="E779" s="91">
        <v>5</v>
      </c>
      <c r="F779" s="91">
        <v>12</v>
      </c>
      <c r="G779" s="91">
        <v>11</v>
      </c>
      <c r="H779" s="91">
        <v>0</v>
      </c>
      <c r="I779" s="91">
        <v>46</v>
      </c>
      <c r="K779" s="91" t="s">
        <v>219</v>
      </c>
      <c r="L779" s="91" t="s">
        <v>1056</v>
      </c>
      <c r="M779" s="91" t="s">
        <v>17</v>
      </c>
      <c r="N779" s="91" t="s">
        <v>268</v>
      </c>
      <c r="O779" s="91">
        <v>24</v>
      </c>
    </row>
    <row r="780" spans="1:15" s="91" customFormat="1" x14ac:dyDescent="0.25">
      <c r="A780" s="91" t="s">
        <v>466</v>
      </c>
      <c r="B780" s="325" t="s">
        <v>980</v>
      </c>
      <c r="C780" s="91">
        <v>22</v>
      </c>
      <c r="D780" s="91" t="s">
        <v>58</v>
      </c>
      <c r="E780" s="91">
        <v>0</v>
      </c>
      <c r="F780" s="91">
        <v>0</v>
      </c>
      <c r="G780" s="91">
        <v>0</v>
      </c>
      <c r="H780" s="91">
        <v>0</v>
      </c>
      <c r="I780" s="91">
        <v>46</v>
      </c>
      <c r="K780" s="91" t="s">
        <v>219</v>
      </c>
      <c r="L780" s="91" t="s">
        <v>1061</v>
      </c>
      <c r="M780" s="91" t="s">
        <v>17</v>
      </c>
      <c r="N780" s="91" t="s">
        <v>268</v>
      </c>
      <c r="O780" s="91">
        <v>24</v>
      </c>
    </row>
    <row r="781" spans="1:15" s="91" customFormat="1" x14ac:dyDescent="0.25">
      <c r="A781" s="91" t="s">
        <v>466</v>
      </c>
      <c r="B781" s="325" t="s">
        <v>980</v>
      </c>
      <c r="C781" s="91">
        <v>23</v>
      </c>
      <c r="D781" s="91" t="s">
        <v>58</v>
      </c>
      <c r="E781" s="91">
        <v>0</v>
      </c>
      <c r="F781" s="91">
        <v>0</v>
      </c>
      <c r="G781" s="91">
        <v>0</v>
      </c>
      <c r="H781" s="91">
        <v>0</v>
      </c>
      <c r="I781" s="91">
        <v>46</v>
      </c>
      <c r="K781" s="91" t="s">
        <v>219</v>
      </c>
      <c r="L781" s="91" t="s">
        <v>1061</v>
      </c>
      <c r="M781" s="91" t="s">
        <v>17</v>
      </c>
      <c r="N781" s="91" t="s">
        <v>268</v>
      </c>
      <c r="O781" s="91">
        <v>24</v>
      </c>
    </row>
    <row r="782" spans="1:15" s="91" customFormat="1" x14ac:dyDescent="0.25">
      <c r="A782" s="91" t="s">
        <v>466</v>
      </c>
      <c r="B782" s="325" t="s">
        <v>980</v>
      </c>
      <c r="C782" s="91">
        <v>24</v>
      </c>
      <c r="D782" s="91" t="s">
        <v>58</v>
      </c>
      <c r="E782" s="91">
        <v>0</v>
      </c>
      <c r="F782" s="91">
        <v>0</v>
      </c>
      <c r="G782" s="91">
        <v>0</v>
      </c>
      <c r="H782" s="91">
        <v>0</v>
      </c>
      <c r="I782" s="91">
        <v>46</v>
      </c>
      <c r="K782" s="91" t="s">
        <v>219</v>
      </c>
      <c r="L782" s="91" t="s">
        <v>1061</v>
      </c>
      <c r="M782" s="91" t="s">
        <v>17</v>
      </c>
      <c r="N782" s="91" t="s">
        <v>268</v>
      </c>
      <c r="O782" s="91">
        <v>24</v>
      </c>
    </row>
    <row r="783" spans="1:15" s="91" customFormat="1" x14ac:dyDescent="0.25">
      <c r="A783" s="91" t="s">
        <v>466</v>
      </c>
      <c r="B783" s="325" t="s">
        <v>980</v>
      </c>
      <c r="C783" s="91">
        <v>25</v>
      </c>
      <c r="D783" s="91" t="s">
        <v>58</v>
      </c>
      <c r="E783" s="91">
        <v>0</v>
      </c>
      <c r="F783" s="91">
        <v>0</v>
      </c>
      <c r="G783" s="91">
        <v>0</v>
      </c>
      <c r="H783" s="91">
        <v>0</v>
      </c>
      <c r="I783" s="91">
        <v>46</v>
      </c>
      <c r="K783" s="91" t="s">
        <v>219</v>
      </c>
      <c r="L783" s="91" t="s">
        <v>1061</v>
      </c>
      <c r="M783" s="91" t="s">
        <v>17</v>
      </c>
      <c r="N783" s="91" t="s">
        <v>268</v>
      </c>
      <c r="O783" s="91">
        <v>24</v>
      </c>
    </row>
    <row r="784" spans="1:15" s="91" customFormat="1" x14ac:dyDescent="0.25">
      <c r="A784" s="91" t="s">
        <v>466</v>
      </c>
      <c r="B784" s="325" t="s">
        <v>980</v>
      </c>
      <c r="C784" s="91">
        <v>26</v>
      </c>
      <c r="D784" s="91" t="s">
        <v>58</v>
      </c>
      <c r="E784" s="91">
        <v>0</v>
      </c>
      <c r="F784" s="91">
        <v>0</v>
      </c>
      <c r="G784" s="91">
        <v>0</v>
      </c>
      <c r="H784" s="91">
        <v>0</v>
      </c>
      <c r="I784" s="91">
        <v>46</v>
      </c>
      <c r="K784" s="91" t="s">
        <v>219</v>
      </c>
      <c r="L784" s="91" t="s">
        <v>1061</v>
      </c>
      <c r="M784" s="91" t="s">
        <v>17</v>
      </c>
      <c r="N784" s="91" t="s">
        <v>268</v>
      </c>
      <c r="O784" s="91">
        <v>24</v>
      </c>
    </row>
    <row r="785" spans="1:16" s="91" customFormat="1" x14ac:dyDescent="0.25">
      <c r="A785" s="91" t="s">
        <v>466</v>
      </c>
      <c r="B785" s="325" t="s">
        <v>980</v>
      </c>
      <c r="C785" s="91">
        <v>27</v>
      </c>
      <c r="D785" s="91" t="s">
        <v>58</v>
      </c>
      <c r="E785" s="91">
        <v>0</v>
      </c>
      <c r="F785" s="91">
        <v>0</v>
      </c>
      <c r="G785" s="91">
        <v>0</v>
      </c>
      <c r="H785" s="91">
        <v>0</v>
      </c>
      <c r="I785" s="91">
        <v>46</v>
      </c>
      <c r="K785" s="91" t="s">
        <v>219</v>
      </c>
      <c r="L785" s="91" t="s">
        <v>1061</v>
      </c>
      <c r="M785" s="91" t="s">
        <v>17</v>
      </c>
      <c r="N785" s="91" t="s">
        <v>268</v>
      </c>
      <c r="O785" s="91">
        <v>24</v>
      </c>
    </row>
    <row r="786" spans="1:16" s="78" customFormat="1" ht="15" customHeight="1" x14ac:dyDescent="0.25">
      <c r="A786" s="78" t="s">
        <v>462</v>
      </c>
      <c r="B786" s="323"/>
      <c r="C786" s="78">
        <v>1</v>
      </c>
      <c r="D786" s="78">
        <v>3</v>
      </c>
      <c r="E786" s="78">
        <v>4</v>
      </c>
      <c r="F786" s="78">
        <v>15</v>
      </c>
      <c r="G786" s="78">
        <v>13</v>
      </c>
      <c r="H786" s="78">
        <v>0</v>
      </c>
      <c r="K786" s="78" t="s">
        <v>1024</v>
      </c>
      <c r="L786" s="78" t="s">
        <v>1062</v>
      </c>
      <c r="M786" s="78" t="s">
        <v>17</v>
      </c>
      <c r="N786" s="78" t="s">
        <v>268</v>
      </c>
      <c r="O786" s="78">
        <v>24</v>
      </c>
    </row>
    <row r="787" spans="1:16" s="78" customFormat="1" x14ac:dyDescent="0.25">
      <c r="A787" s="78" t="s">
        <v>462</v>
      </c>
      <c r="B787" s="323"/>
      <c r="C787" s="78">
        <v>2</v>
      </c>
      <c r="D787" s="78">
        <v>3</v>
      </c>
      <c r="E787" s="78">
        <v>4</v>
      </c>
      <c r="F787" s="78">
        <v>14</v>
      </c>
      <c r="G787" s="78">
        <v>12</v>
      </c>
      <c r="H787" s="78">
        <v>0</v>
      </c>
      <c r="K787" s="78" t="s">
        <v>1024</v>
      </c>
      <c r="L787" s="78" t="s">
        <v>1063</v>
      </c>
      <c r="M787" s="78" t="s">
        <v>17</v>
      </c>
      <c r="N787" s="78" t="s">
        <v>268</v>
      </c>
      <c r="O787" s="78">
        <v>24</v>
      </c>
    </row>
    <row r="788" spans="1:16" s="78" customFormat="1" x14ac:dyDescent="0.25">
      <c r="A788" s="78" t="s">
        <v>462</v>
      </c>
      <c r="B788" s="323"/>
      <c r="C788" s="78">
        <v>3</v>
      </c>
      <c r="D788" s="78">
        <v>3</v>
      </c>
      <c r="E788" s="78">
        <v>3</v>
      </c>
      <c r="F788" s="78">
        <v>9</v>
      </c>
      <c r="G788" s="78">
        <v>9</v>
      </c>
      <c r="H788" s="78">
        <v>0</v>
      </c>
      <c r="K788" s="78" t="s">
        <v>1024</v>
      </c>
      <c r="L788" s="78" t="s">
        <v>1064</v>
      </c>
      <c r="M788" s="78" t="s">
        <v>17</v>
      </c>
      <c r="N788" s="78" t="s">
        <v>268</v>
      </c>
      <c r="O788" s="78">
        <v>24</v>
      </c>
    </row>
    <row r="789" spans="1:16" s="78" customFormat="1" x14ac:dyDescent="0.25">
      <c r="A789" s="78" t="s">
        <v>462</v>
      </c>
      <c r="B789" s="323"/>
      <c r="C789" s="78">
        <v>4</v>
      </c>
      <c r="D789" s="78">
        <v>3</v>
      </c>
      <c r="E789" s="78">
        <v>4</v>
      </c>
      <c r="F789" s="78">
        <v>11</v>
      </c>
      <c r="G789" s="78">
        <v>11</v>
      </c>
      <c r="H789" s="78">
        <v>0</v>
      </c>
      <c r="K789" s="78" t="s">
        <v>1024</v>
      </c>
      <c r="L789" s="78" t="s">
        <v>1065</v>
      </c>
      <c r="M789" s="78" t="s">
        <v>17</v>
      </c>
      <c r="N789" s="78" t="s">
        <v>268</v>
      </c>
      <c r="O789" s="78">
        <v>24</v>
      </c>
    </row>
    <row r="790" spans="1:16" s="78" customFormat="1" x14ac:dyDescent="0.25">
      <c r="A790" s="78" t="s">
        <v>462</v>
      </c>
      <c r="B790" s="323"/>
      <c r="C790" s="78">
        <v>5</v>
      </c>
      <c r="D790" s="78">
        <v>3</v>
      </c>
      <c r="E790" s="78">
        <v>3</v>
      </c>
      <c r="F790" s="78">
        <v>8</v>
      </c>
      <c r="G790" s="78">
        <v>8</v>
      </c>
      <c r="H790" s="78">
        <v>0</v>
      </c>
      <c r="K790" s="78" t="s">
        <v>1024</v>
      </c>
      <c r="L790" s="78" t="s">
        <v>1066</v>
      </c>
      <c r="M790" s="78" t="s">
        <v>17</v>
      </c>
      <c r="N790" s="78" t="s">
        <v>268</v>
      </c>
      <c r="O790" s="78">
        <v>24</v>
      </c>
    </row>
    <row r="791" spans="1:16" s="78" customFormat="1" x14ac:dyDescent="0.25">
      <c r="A791" s="78" t="s">
        <v>462</v>
      </c>
      <c r="B791" s="323"/>
      <c r="C791" s="78">
        <v>6</v>
      </c>
      <c r="D791" s="78">
        <v>3</v>
      </c>
      <c r="E791" s="78">
        <v>3</v>
      </c>
      <c r="F791" s="78">
        <v>9</v>
      </c>
      <c r="G791" s="78">
        <v>9</v>
      </c>
      <c r="H791" s="78">
        <v>0</v>
      </c>
      <c r="K791" s="78" t="s">
        <v>1024</v>
      </c>
      <c r="L791" s="78" t="s">
        <v>1064</v>
      </c>
      <c r="M791" s="78" t="s">
        <v>17</v>
      </c>
      <c r="N791" s="78" t="s">
        <v>268</v>
      </c>
      <c r="O791" s="78">
        <v>24</v>
      </c>
    </row>
    <row r="792" spans="1:16" s="78" customFormat="1" x14ac:dyDescent="0.25">
      <c r="A792" s="78" t="s">
        <v>462</v>
      </c>
      <c r="B792" s="323"/>
      <c r="C792" s="78">
        <v>7</v>
      </c>
      <c r="D792" s="78">
        <v>3</v>
      </c>
      <c r="E792" s="78">
        <v>3</v>
      </c>
      <c r="F792" s="78">
        <v>9</v>
      </c>
      <c r="G792" s="78">
        <v>9</v>
      </c>
      <c r="H792" s="78">
        <v>0</v>
      </c>
      <c r="K792" s="78" t="s">
        <v>1024</v>
      </c>
      <c r="L792" s="78" t="s">
        <v>1064</v>
      </c>
      <c r="M792" s="78" t="s">
        <v>17</v>
      </c>
      <c r="N792" s="78" t="s">
        <v>268</v>
      </c>
      <c r="O792" s="78">
        <v>24</v>
      </c>
    </row>
    <row r="793" spans="1:16" s="78" customFormat="1" x14ac:dyDescent="0.25">
      <c r="A793" s="78" t="s">
        <v>462</v>
      </c>
      <c r="B793" s="323"/>
      <c r="C793" s="78">
        <v>8</v>
      </c>
      <c r="D793" s="78">
        <v>3</v>
      </c>
      <c r="E793" s="78">
        <v>3</v>
      </c>
      <c r="F793" s="78">
        <v>9</v>
      </c>
      <c r="G793" s="78">
        <v>9</v>
      </c>
      <c r="H793" s="78">
        <v>0</v>
      </c>
      <c r="K793" s="78" t="s">
        <v>1024</v>
      </c>
      <c r="L793" s="78" t="s">
        <v>1064</v>
      </c>
      <c r="M793" s="78" t="s">
        <v>17</v>
      </c>
      <c r="N793" s="78" t="s">
        <v>268</v>
      </c>
      <c r="O793" s="78">
        <v>24</v>
      </c>
    </row>
    <row r="794" spans="1:16" s="78" customFormat="1" x14ac:dyDescent="0.25">
      <c r="A794" s="78" t="s">
        <v>462</v>
      </c>
      <c r="B794" s="323"/>
      <c r="C794" s="78">
        <v>9</v>
      </c>
      <c r="D794" s="78">
        <v>3</v>
      </c>
      <c r="E794" s="78">
        <v>3</v>
      </c>
      <c r="F794" s="78">
        <v>12</v>
      </c>
      <c r="G794" s="78">
        <v>9</v>
      </c>
      <c r="H794" s="78">
        <v>1</v>
      </c>
      <c r="K794" s="78" t="s">
        <v>401</v>
      </c>
      <c r="L794" s="78" t="s">
        <v>719</v>
      </c>
      <c r="M794" s="78" t="s">
        <v>17</v>
      </c>
      <c r="N794" s="78" t="s">
        <v>268</v>
      </c>
      <c r="O794" s="78">
        <v>25</v>
      </c>
      <c r="P794" s="78" t="s">
        <v>718</v>
      </c>
    </row>
    <row r="795" spans="1:16" s="78" customFormat="1" x14ac:dyDescent="0.25">
      <c r="A795" s="78" t="s">
        <v>462</v>
      </c>
      <c r="B795" s="323"/>
      <c r="C795" s="78">
        <v>10</v>
      </c>
      <c r="D795" s="78">
        <v>4</v>
      </c>
      <c r="E795" s="78">
        <v>3</v>
      </c>
      <c r="F795" s="78">
        <v>13</v>
      </c>
      <c r="G795" s="78">
        <v>13</v>
      </c>
      <c r="H795" s="78">
        <v>0</v>
      </c>
      <c r="K795" s="78" t="s">
        <v>1024</v>
      </c>
      <c r="L795" s="78" t="s">
        <v>1067</v>
      </c>
      <c r="M795" s="78" t="s">
        <v>17</v>
      </c>
      <c r="N795" s="78" t="s">
        <v>268</v>
      </c>
      <c r="O795" s="78">
        <v>25</v>
      </c>
    </row>
    <row r="796" spans="1:16" s="78" customFormat="1" x14ac:dyDescent="0.25">
      <c r="A796" s="78" t="s">
        <v>462</v>
      </c>
      <c r="B796" s="323"/>
      <c r="C796" s="78">
        <v>11</v>
      </c>
      <c r="D796" s="78">
        <v>3</v>
      </c>
      <c r="E796" s="78">
        <v>3</v>
      </c>
      <c r="F796" s="78">
        <v>11</v>
      </c>
      <c r="G796" s="78">
        <v>9</v>
      </c>
      <c r="H796" s="78">
        <v>0</v>
      </c>
      <c r="K796" s="78" t="s">
        <v>1024</v>
      </c>
      <c r="L796" s="78" t="s">
        <v>1065</v>
      </c>
      <c r="M796" s="78" t="s">
        <v>17</v>
      </c>
      <c r="N796" s="78" t="s">
        <v>268</v>
      </c>
      <c r="O796" s="78">
        <v>25</v>
      </c>
    </row>
    <row r="797" spans="1:16" s="78" customFormat="1" x14ac:dyDescent="0.25">
      <c r="A797" s="78" t="s">
        <v>462</v>
      </c>
      <c r="B797" s="323"/>
      <c r="C797" s="78">
        <v>12</v>
      </c>
      <c r="D797" s="78">
        <v>3</v>
      </c>
      <c r="E797" s="78">
        <v>4</v>
      </c>
      <c r="F797" s="78">
        <v>17</v>
      </c>
      <c r="G797" s="78">
        <v>17</v>
      </c>
      <c r="H797" s="78">
        <v>0</v>
      </c>
      <c r="K797" s="78" t="s">
        <v>1024</v>
      </c>
      <c r="L797" s="78" t="s">
        <v>1068</v>
      </c>
      <c r="M797" s="78" t="s">
        <v>17</v>
      </c>
      <c r="N797" s="78" t="s">
        <v>268</v>
      </c>
      <c r="O797" s="78">
        <v>25</v>
      </c>
    </row>
    <row r="798" spans="1:16" s="78" customFormat="1" x14ac:dyDescent="0.25">
      <c r="A798" s="78" t="s">
        <v>462</v>
      </c>
      <c r="B798" s="323"/>
      <c r="C798" s="78">
        <v>13</v>
      </c>
      <c r="D798" s="78">
        <v>4</v>
      </c>
      <c r="E798" s="78">
        <v>4</v>
      </c>
      <c r="F798" s="78">
        <v>21</v>
      </c>
      <c r="G798" s="78">
        <v>19</v>
      </c>
      <c r="H798" s="78">
        <v>0</v>
      </c>
      <c r="K798" s="78" t="s">
        <v>1024</v>
      </c>
      <c r="L798" s="78" t="s">
        <v>1069</v>
      </c>
      <c r="M798" s="78" t="s">
        <v>17</v>
      </c>
      <c r="N798" s="78" t="s">
        <v>268</v>
      </c>
      <c r="O798" s="78">
        <v>25</v>
      </c>
    </row>
    <row r="799" spans="1:16" s="78" customFormat="1" x14ac:dyDescent="0.25">
      <c r="A799" s="78" t="s">
        <v>462</v>
      </c>
      <c r="B799" s="323"/>
      <c r="C799" s="78">
        <v>14</v>
      </c>
      <c r="D799" s="78">
        <v>3</v>
      </c>
      <c r="E799" s="78">
        <v>3</v>
      </c>
      <c r="F799" s="78">
        <v>9</v>
      </c>
      <c r="G799" s="78">
        <v>9</v>
      </c>
      <c r="H799" s="78">
        <v>0</v>
      </c>
      <c r="K799" s="78" t="s">
        <v>1024</v>
      </c>
      <c r="L799" s="78" t="s">
        <v>1064</v>
      </c>
      <c r="M799" s="78" t="s">
        <v>17</v>
      </c>
      <c r="N799" s="78" t="s">
        <v>268</v>
      </c>
      <c r="O799" s="78">
        <v>25</v>
      </c>
    </row>
    <row r="800" spans="1:16" s="78" customFormat="1" x14ac:dyDescent="0.25">
      <c r="A800" s="78" t="s">
        <v>462</v>
      </c>
      <c r="B800" s="323"/>
      <c r="C800" s="78">
        <v>15</v>
      </c>
      <c r="D800" s="78">
        <v>3</v>
      </c>
      <c r="E800" s="78">
        <v>3</v>
      </c>
      <c r="F800" s="78">
        <v>11</v>
      </c>
      <c r="G800" s="78">
        <v>11</v>
      </c>
      <c r="H800" s="78">
        <v>0</v>
      </c>
      <c r="K800" s="78" t="s">
        <v>1024</v>
      </c>
      <c r="L800" s="78" t="s">
        <v>1065</v>
      </c>
      <c r="M800" s="78" t="s">
        <v>17</v>
      </c>
      <c r="N800" s="78" t="s">
        <v>268</v>
      </c>
      <c r="O800" s="78">
        <v>25</v>
      </c>
    </row>
    <row r="801" spans="1:15" s="78" customFormat="1" x14ac:dyDescent="0.25">
      <c r="A801" s="78" t="s">
        <v>462</v>
      </c>
      <c r="B801" s="323"/>
      <c r="C801" s="78">
        <v>16</v>
      </c>
      <c r="D801" s="78">
        <v>3</v>
      </c>
      <c r="E801" s="78">
        <v>3</v>
      </c>
      <c r="F801" s="78">
        <v>10</v>
      </c>
      <c r="G801" s="78">
        <v>10</v>
      </c>
      <c r="H801" s="78">
        <v>0</v>
      </c>
      <c r="K801" s="78" t="s">
        <v>1024</v>
      </c>
      <c r="L801" s="78" t="s">
        <v>1070</v>
      </c>
      <c r="M801" s="78" t="s">
        <v>17</v>
      </c>
      <c r="N801" s="78" t="s">
        <v>268</v>
      </c>
      <c r="O801" s="78">
        <v>25</v>
      </c>
    </row>
    <row r="802" spans="1:15" s="78" customFormat="1" x14ac:dyDescent="0.25">
      <c r="A802" s="78" t="s">
        <v>462</v>
      </c>
      <c r="B802" s="323"/>
      <c r="C802" s="78">
        <v>17</v>
      </c>
      <c r="D802" s="78">
        <v>4</v>
      </c>
      <c r="E802" s="78">
        <v>3</v>
      </c>
      <c r="F802" s="78">
        <v>13</v>
      </c>
      <c r="G802" s="78">
        <v>13</v>
      </c>
      <c r="H802" s="78">
        <v>0</v>
      </c>
      <c r="K802" s="78" t="s">
        <v>1024</v>
      </c>
      <c r="L802" s="78" t="s">
        <v>1067</v>
      </c>
      <c r="M802" s="78" t="s">
        <v>17</v>
      </c>
      <c r="N802" s="78" t="s">
        <v>268</v>
      </c>
      <c r="O802" s="78">
        <v>25</v>
      </c>
    </row>
    <row r="803" spans="1:15" s="78" customFormat="1" x14ac:dyDescent="0.25">
      <c r="A803" s="78" t="s">
        <v>462</v>
      </c>
      <c r="B803" s="323"/>
      <c r="C803" s="78">
        <v>18</v>
      </c>
      <c r="D803" s="78">
        <v>3</v>
      </c>
      <c r="E803" s="78">
        <v>3</v>
      </c>
      <c r="F803" s="78">
        <v>9</v>
      </c>
      <c r="G803" s="78">
        <v>9</v>
      </c>
      <c r="H803" s="78">
        <v>0</v>
      </c>
      <c r="K803" s="78" t="s">
        <v>1024</v>
      </c>
      <c r="L803" s="78" t="s">
        <v>1064</v>
      </c>
      <c r="M803" s="78" t="s">
        <v>17</v>
      </c>
      <c r="N803" s="78" t="s">
        <v>268</v>
      </c>
      <c r="O803" s="78">
        <v>25</v>
      </c>
    </row>
    <row r="804" spans="1:15" s="78" customFormat="1" x14ac:dyDescent="0.25">
      <c r="A804" s="78" t="s">
        <v>462</v>
      </c>
      <c r="B804" s="323"/>
      <c r="C804" s="78">
        <v>19</v>
      </c>
      <c r="D804" s="78">
        <v>3</v>
      </c>
      <c r="E804" s="78">
        <v>3</v>
      </c>
      <c r="F804" s="78">
        <v>9</v>
      </c>
      <c r="G804" s="78">
        <v>9</v>
      </c>
      <c r="H804" s="78">
        <v>0</v>
      </c>
      <c r="K804" s="78" t="s">
        <v>1024</v>
      </c>
      <c r="L804" s="78" t="s">
        <v>1064</v>
      </c>
      <c r="M804" s="78" t="s">
        <v>17</v>
      </c>
      <c r="N804" s="78" t="s">
        <v>268</v>
      </c>
      <c r="O804" s="78">
        <v>25</v>
      </c>
    </row>
    <row r="805" spans="1:15" s="78" customFormat="1" x14ac:dyDescent="0.25">
      <c r="A805" s="78" t="s">
        <v>462</v>
      </c>
      <c r="B805" s="323"/>
      <c r="C805" s="78">
        <v>20</v>
      </c>
      <c r="D805" s="78">
        <v>3</v>
      </c>
      <c r="E805" s="78">
        <v>3</v>
      </c>
      <c r="F805" s="78">
        <v>11</v>
      </c>
      <c r="G805" s="78">
        <v>10</v>
      </c>
      <c r="H805" s="78">
        <v>0</v>
      </c>
      <c r="K805" s="78" t="s">
        <v>1024</v>
      </c>
      <c r="L805" s="78" t="s">
        <v>1065</v>
      </c>
      <c r="M805" s="78" t="s">
        <v>17</v>
      </c>
      <c r="N805" s="78" t="s">
        <v>268</v>
      </c>
      <c r="O805" s="78">
        <v>25</v>
      </c>
    </row>
    <row r="806" spans="1:15" s="78" customFormat="1" x14ac:dyDescent="0.25">
      <c r="A806" s="78" t="s">
        <v>462</v>
      </c>
      <c r="B806" s="323"/>
      <c r="C806" s="78">
        <v>21</v>
      </c>
      <c r="D806" s="78">
        <v>3</v>
      </c>
      <c r="E806" s="78">
        <v>5</v>
      </c>
      <c r="F806" s="78">
        <v>12</v>
      </c>
      <c r="G806" s="78">
        <v>10</v>
      </c>
      <c r="H806" s="78">
        <v>0</v>
      </c>
      <c r="K806" s="78" t="s">
        <v>1024</v>
      </c>
      <c r="L806" s="78" t="s">
        <v>719</v>
      </c>
      <c r="M806" s="78" t="s">
        <v>17</v>
      </c>
      <c r="N806" s="78" t="s">
        <v>268</v>
      </c>
      <c r="O806" s="78">
        <v>25</v>
      </c>
    </row>
    <row r="807" spans="1:15" s="78" customFormat="1" x14ac:dyDescent="0.25">
      <c r="A807" s="78" t="s">
        <v>462</v>
      </c>
      <c r="B807" s="323"/>
      <c r="C807" s="78">
        <v>22</v>
      </c>
      <c r="D807" s="78" t="s">
        <v>58</v>
      </c>
      <c r="E807" s="78">
        <v>0</v>
      </c>
      <c r="F807" s="78">
        <v>0</v>
      </c>
      <c r="G807" s="78">
        <v>0</v>
      </c>
      <c r="H807" s="78">
        <v>0</v>
      </c>
      <c r="K807" s="78" t="s">
        <v>1024</v>
      </c>
      <c r="L807" s="78" t="s">
        <v>1071</v>
      </c>
      <c r="M807" s="78" t="s">
        <v>17</v>
      </c>
      <c r="N807" s="78" t="s">
        <v>268</v>
      </c>
      <c r="O807" s="78">
        <v>25</v>
      </c>
    </row>
    <row r="808" spans="1:15" s="78" customFormat="1" x14ac:dyDescent="0.25">
      <c r="A808" s="78" t="s">
        <v>462</v>
      </c>
      <c r="B808" s="323"/>
      <c r="C808" s="78">
        <v>23</v>
      </c>
      <c r="D808" s="78" t="s">
        <v>58</v>
      </c>
      <c r="E808" s="78">
        <v>0</v>
      </c>
      <c r="F808" s="78">
        <v>0</v>
      </c>
      <c r="G808" s="78">
        <v>0</v>
      </c>
      <c r="H808" s="78">
        <v>0</v>
      </c>
      <c r="K808" s="78" t="s">
        <v>1024</v>
      </c>
      <c r="L808" s="78" t="s">
        <v>1071</v>
      </c>
      <c r="M808" s="78" t="s">
        <v>17</v>
      </c>
      <c r="N808" s="78" t="s">
        <v>268</v>
      </c>
      <c r="O808" s="78">
        <v>25</v>
      </c>
    </row>
    <row r="809" spans="1:15" s="78" customFormat="1" x14ac:dyDescent="0.25">
      <c r="A809" s="78" t="s">
        <v>462</v>
      </c>
      <c r="B809" s="323"/>
      <c r="C809" s="78">
        <v>24</v>
      </c>
      <c r="D809" s="78" t="s">
        <v>58</v>
      </c>
      <c r="E809" s="78">
        <v>0</v>
      </c>
      <c r="F809" s="78">
        <v>0</v>
      </c>
      <c r="G809" s="78">
        <v>0</v>
      </c>
      <c r="H809" s="78">
        <v>0</v>
      </c>
      <c r="K809" s="78" t="s">
        <v>1024</v>
      </c>
      <c r="L809" s="78" t="s">
        <v>1071</v>
      </c>
      <c r="M809" s="78" t="s">
        <v>17</v>
      </c>
      <c r="N809" s="78" t="s">
        <v>268</v>
      </c>
      <c r="O809" s="78">
        <v>25</v>
      </c>
    </row>
    <row r="810" spans="1:15" s="78" customFormat="1" x14ac:dyDescent="0.25">
      <c r="A810" s="78" t="s">
        <v>462</v>
      </c>
      <c r="B810" s="323"/>
      <c r="C810" s="78">
        <v>25</v>
      </c>
      <c r="D810" s="78" t="s">
        <v>58</v>
      </c>
      <c r="E810" s="78">
        <v>0</v>
      </c>
      <c r="F810" s="78">
        <v>0</v>
      </c>
      <c r="G810" s="78">
        <v>0</v>
      </c>
      <c r="H810" s="78">
        <v>0</v>
      </c>
      <c r="K810" s="78" t="s">
        <v>1024</v>
      </c>
      <c r="L810" s="78" t="s">
        <v>1071</v>
      </c>
      <c r="M810" s="78" t="s">
        <v>17</v>
      </c>
      <c r="N810" s="78" t="s">
        <v>268</v>
      </c>
      <c r="O810" s="78">
        <v>25</v>
      </c>
    </row>
    <row r="811" spans="1:15" s="78" customFormat="1" x14ac:dyDescent="0.25">
      <c r="A811" s="78" t="s">
        <v>462</v>
      </c>
      <c r="B811" s="323"/>
      <c r="C811" s="78">
        <v>26</v>
      </c>
      <c r="D811" s="78" t="s">
        <v>58</v>
      </c>
      <c r="E811" s="78">
        <v>0</v>
      </c>
      <c r="F811" s="78">
        <v>0</v>
      </c>
      <c r="G811" s="78">
        <v>0</v>
      </c>
      <c r="H811" s="78">
        <v>0</v>
      </c>
      <c r="K811" s="78" t="s">
        <v>1024</v>
      </c>
      <c r="L811" s="78" t="s">
        <v>1071</v>
      </c>
      <c r="M811" s="78" t="s">
        <v>17</v>
      </c>
      <c r="N811" s="78" t="s">
        <v>268</v>
      </c>
      <c r="O811" s="78">
        <v>25</v>
      </c>
    </row>
    <row r="812" spans="1:15" s="78" customFormat="1" x14ac:dyDescent="0.25">
      <c r="A812" s="78" t="s">
        <v>462</v>
      </c>
      <c r="B812" s="323"/>
      <c r="C812" s="78">
        <v>27</v>
      </c>
      <c r="D812" s="78" t="s">
        <v>58</v>
      </c>
      <c r="E812" s="78">
        <v>0</v>
      </c>
      <c r="F812" s="78">
        <v>0</v>
      </c>
      <c r="G812" s="78">
        <v>0</v>
      </c>
      <c r="H812" s="78">
        <v>0</v>
      </c>
      <c r="K812" s="78" t="s">
        <v>1024</v>
      </c>
      <c r="L812" s="78" t="s">
        <v>1071</v>
      </c>
      <c r="M812" s="78" t="s">
        <v>17</v>
      </c>
      <c r="N812" s="78" t="s">
        <v>268</v>
      </c>
      <c r="O812" s="78">
        <v>25</v>
      </c>
    </row>
    <row r="813" spans="1:15" s="91" customFormat="1" ht="15" customHeight="1" x14ac:dyDescent="0.25">
      <c r="A813" s="346" t="s">
        <v>720</v>
      </c>
      <c r="B813" s="326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268</v>
      </c>
      <c r="O813" s="91">
        <v>25</v>
      </c>
    </row>
    <row r="814" spans="1:15" s="91" customFormat="1" x14ac:dyDescent="0.25">
      <c r="A814" s="346" t="s">
        <v>720</v>
      </c>
      <c r="B814" s="326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268</v>
      </c>
      <c r="O814" s="91">
        <v>25</v>
      </c>
    </row>
    <row r="815" spans="1:15" s="91" customFormat="1" x14ac:dyDescent="0.25">
      <c r="A815" s="346" t="s">
        <v>720</v>
      </c>
      <c r="B815" s="326">
        <v>15</v>
      </c>
      <c r="C815" s="91">
        <v>3</v>
      </c>
      <c r="D815" s="91">
        <v>3</v>
      </c>
      <c r="H815" s="91">
        <v>0</v>
      </c>
      <c r="M815" s="91" t="s">
        <v>17</v>
      </c>
      <c r="N815" s="91" t="s">
        <v>268</v>
      </c>
      <c r="O815" s="91">
        <v>25</v>
      </c>
    </row>
    <row r="816" spans="1:15" s="91" customFormat="1" x14ac:dyDescent="0.25">
      <c r="A816" s="346" t="s">
        <v>720</v>
      </c>
      <c r="B816" s="326">
        <v>15</v>
      </c>
      <c r="C816" s="91">
        <v>4</v>
      </c>
      <c r="D816" s="91">
        <v>3</v>
      </c>
      <c r="H816" s="91">
        <v>0</v>
      </c>
      <c r="M816" s="91" t="s">
        <v>17</v>
      </c>
      <c r="N816" s="91" t="s">
        <v>268</v>
      </c>
      <c r="O816" s="91">
        <v>25</v>
      </c>
    </row>
    <row r="817" spans="1:16" s="91" customFormat="1" x14ac:dyDescent="0.25">
      <c r="A817" s="346" t="s">
        <v>720</v>
      </c>
      <c r="B817" s="326">
        <v>15</v>
      </c>
      <c r="C817" s="91">
        <v>5</v>
      </c>
      <c r="D817" s="91">
        <v>3</v>
      </c>
      <c r="H817" s="91">
        <v>0</v>
      </c>
      <c r="M817" s="91" t="s">
        <v>17</v>
      </c>
      <c r="N817" s="91" t="s">
        <v>268</v>
      </c>
      <c r="O817" s="91">
        <v>25</v>
      </c>
    </row>
    <row r="818" spans="1:16" s="91" customFormat="1" x14ac:dyDescent="0.25">
      <c r="A818" s="346" t="s">
        <v>720</v>
      </c>
      <c r="B818" s="326">
        <v>15</v>
      </c>
      <c r="C818" s="91">
        <v>6</v>
      </c>
      <c r="D818" s="91">
        <v>3</v>
      </c>
      <c r="H818" s="91">
        <v>0</v>
      </c>
      <c r="M818" s="91" t="s">
        <v>17</v>
      </c>
      <c r="N818" s="91" t="s">
        <v>268</v>
      </c>
      <c r="O818" s="91">
        <v>25</v>
      </c>
    </row>
    <row r="819" spans="1:16" s="91" customFormat="1" x14ac:dyDescent="0.25">
      <c r="A819" s="346" t="s">
        <v>720</v>
      </c>
      <c r="B819" s="326">
        <v>15</v>
      </c>
      <c r="C819" s="91">
        <v>7</v>
      </c>
      <c r="D819" s="91">
        <v>3</v>
      </c>
      <c r="H819" s="91">
        <v>0</v>
      </c>
      <c r="M819" s="91" t="s">
        <v>17</v>
      </c>
      <c r="N819" s="91" t="s">
        <v>268</v>
      </c>
      <c r="O819" s="91">
        <v>25</v>
      </c>
    </row>
    <row r="820" spans="1:16" s="91" customFormat="1" x14ac:dyDescent="0.25">
      <c r="A820" s="346" t="s">
        <v>720</v>
      </c>
      <c r="B820" s="326">
        <v>15</v>
      </c>
      <c r="C820" s="91">
        <v>8</v>
      </c>
      <c r="D820" s="91">
        <v>3</v>
      </c>
      <c r="H820" s="91">
        <v>0</v>
      </c>
      <c r="M820" s="91" t="s">
        <v>17</v>
      </c>
      <c r="N820" s="91" t="s">
        <v>268</v>
      </c>
      <c r="O820" s="91">
        <v>25</v>
      </c>
    </row>
    <row r="821" spans="1:16" s="91" customFormat="1" x14ac:dyDescent="0.25">
      <c r="A821" s="346" t="s">
        <v>720</v>
      </c>
      <c r="B821" s="326">
        <v>15</v>
      </c>
      <c r="C821" s="91">
        <v>9</v>
      </c>
      <c r="D821" s="91">
        <v>3</v>
      </c>
      <c r="H821" s="91">
        <v>0</v>
      </c>
      <c r="M821" s="91" t="s">
        <v>17</v>
      </c>
      <c r="N821" s="91" t="s">
        <v>268</v>
      </c>
      <c r="O821" s="91">
        <v>25</v>
      </c>
    </row>
    <row r="822" spans="1:16" s="91" customFormat="1" x14ac:dyDescent="0.25">
      <c r="A822" s="346" t="s">
        <v>720</v>
      </c>
      <c r="B822" s="326">
        <v>15</v>
      </c>
      <c r="C822" s="91">
        <v>10</v>
      </c>
      <c r="D822" s="91">
        <v>4</v>
      </c>
      <c r="H822" s="91">
        <v>1</v>
      </c>
      <c r="I822" s="91">
        <v>7</v>
      </c>
      <c r="J822" s="91">
        <v>31</v>
      </c>
      <c r="K822" s="91">
        <v>57</v>
      </c>
      <c r="L822" s="91" t="s">
        <v>722</v>
      </c>
      <c r="M822" s="91" t="s">
        <v>17</v>
      </c>
      <c r="N822" s="91" t="s">
        <v>268</v>
      </c>
      <c r="O822" s="91">
        <v>26</v>
      </c>
      <c r="P822" s="91" t="s">
        <v>721</v>
      </c>
    </row>
    <row r="823" spans="1:16" s="91" customFormat="1" x14ac:dyDescent="0.25">
      <c r="A823" s="346" t="s">
        <v>720</v>
      </c>
      <c r="B823" s="326">
        <v>15</v>
      </c>
      <c r="C823" s="91">
        <v>11</v>
      </c>
      <c r="D823" s="91">
        <v>3</v>
      </c>
      <c r="H823" s="91">
        <v>0</v>
      </c>
      <c r="M823" s="91" t="s">
        <v>17</v>
      </c>
      <c r="N823" s="91" t="s">
        <v>268</v>
      </c>
      <c r="O823" s="91">
        <v>26</v>
      </c>
    </row>
    <row r="824" spans="1:16" s="91" customFormat="1" x14ac:dyDescent="0.25">
      <c r="A824" s="346" t="s">
        <v>720</v>
      </c>
      <c r="B824" s="326">
        <v>15</v>
      </c>
      <c r="C824" s="91">
        <v>12</v>
      </c>
      <c r="D824" s="91">
        <v>3</v>
      </c>
      <c r="H824" s="91">
        <v>3</v>
      </c>
      <c r="M824" s="91" t="s">
        <v>17</v>
      </c>
      <c r="N824" s="91" t="s">
        <v>268</v>
      </c>
      <c r="O824" s="91">
        <v>26</v>
      </c>
    </row>
    <row r="825" spans="1:16" s="91" customFormat="1" x14ac:dyDescent="0.25">
      <c r="A825" s="346" t="s">
        <v>720</v>
      </c>
      <c r="B825" s="326">
        <v>15</v>
      </c>
      <c r="C825" s="91">
        <v>13</v>
      </c>
      <c r="D825" s="91">
        <v>4</v>
      </c>
      <c r="H825" s="91">
        <v>1</v>
      </c>
      <c r="I825" s="91">
        <v>7</v>
      </c>
      <c r="J825" s="91">
        <v>52</v>
      </c>
      <c r="K825" s="91">
        <v>57</v>
      </c>
      <c r="L825" s="91" t="s">
        <v>723</v>
      </c>
      <c r="M825" s="91" t="s">
        <v>17</v>
      </c>
      <c r="N825" s="91" t="s">
        <v>268</v>
      </c>
      <c r="O825" s="91">
        <v>27</v>
      </c>
      <c r="P825" s="91" t="s">
        <v>700</v>
      </c>
    </row>
    <row r="826" spans="1:16" s="91" customFormat="1" x14ac:dyDescent="0.25">
      <c r="A826" s="346" t="s">
        <v>720</v>
      </c>
      <c r="B826" s="326">
        <v>15</v>
      </c>
      <c r="C826" s="91">
        <v>14</v>
      </c>
      <c r="D826" s="91">
        <v>3</v>
      </c>
      <c r="H826" s="91">
        <v>0</v>
      </c>
      <c r="M826" s="91" t="s">
        <v>17</v>
      </c>
      <c r="N826" s="91" t="s">
        <v>268</v>
      </c>
      <c r="O826" s="91">
        <v>27</v>
      </c>
    </row>
    <row r="827" spans="1:16" s="91" customFormat="1" x14ac:dyDescent="0.25">
      <c r="A827" s="346" t="s">
        <v>720</v>
      </c>
      <c r="B827" s="326">
        <v>15</v>
      </c>
      <c r="C827" s="91">
        <v>15</v>
      </c>
      <c r="D827" s="91">
        <v>3</v>
      </c>
      <c r="H827" s="91">
        <v>0</v>
      </c>
      <c r="M827" s="91" t="s">
        <v>17</v>
      </c>
      <c r="N827" s="91" t="s">
        <v>268</v>
      </c>
      <c r="O827" s="91">
        <v>27</v>
      </c>
    </row>
    <row r="828" spans="1:16" s="91" customFormat="1" x14ac:dyDescent="0.25">
      <c r="A828" s="346" t="s">
        <v>720</v>
      </c>
      <c r="B828" s="326">
        <v>15</v>
      </c>
      <c r="C828" s="91">
        <v>16</v>
      </c>
      <c r="D828" s="91">
        <v>3</v>
      </c>
      <c r="H828" s="91">
        <v>1</v>
      </c>
      <c r="I828" s="91">
        <v>6</v>
      </c>
      <c r="J828" s="91">
        <v>16</v>
      </c>
      <c r="K828" s="91">
        <v>54</v>
      </c>
      <c r="L828" s="91" t="s">
        <v>725</v>
      </c>
      <c r="M828" s="91" t="s">
        <v>17</v>
      </c>
      <c r="N828" s="91" t="s">
        <v>268</v>
      </c>
      <c r="O828" s="91">
        <v>28</v>
      </c>
      <c r="P828" s="91" t="s">
        <v>724</v>
      </c>
    </row>
    <row r="829" spans="1:16" s="91" customFormat="1" x14ac:dyDescent="0.25">
      <c r="A829" s="346" t="s">
        <v>720</v>
      </c>
      <c r="B829" s="326">
        <v>15</v>
      </c>
      <c r="C829" s="91">
        <v>17</v>
      </c>
      <c r="D829" s="91">
        <v>4</v>
      </c>
      <c r="H829" s="91">
        <v>0</v>
      </c>
      <c r="M829" s="91" t="s">
        <v>17</v>
      </c>
      <c r="N829" s="91" t="s">
        <v>268</v>
      </c>
      <c r="O829" s="91">
        <v>28</v>
      </c>
    </row>
    <row r="830" spans="1:16" s="91" customFormat="1" x14ac:dyDescent="0.25">
      <c r="A830" s="346" t="s">
        <v>720</v>
      </c>
      <c r="B830" s="326">
        <v>15</v>
      </c>
      <c r="C830" s="91">
        <v>18</v>
      </c>
      <c r="D830" s="91">
        <v>3</v>
      </c>
      <c r="H830" s="91">
        <v>0</v>
      </c>
      <c r="M830" s="91" t="s">
        <v>17</v>
      </c>
      <c r="N830" s="91" t="s">
        <v>268</v>
      </c>
      <c r="O830" s="91">
        <v>28</v>
      </c>
    </row>
    <row r="831" spans="1:16" s="91" customFormat="1" x14ac:dyDescent="0.25">
      <c r="A831" s="346" t="s">
        <v>720</v>
      </c>
      <c r="B831" s="326">
        <v>15</v>
      </c>
      <c r="C831" s="91">
        <v>19</v>
      </c>
      <c r="D831" s="91">
        <v>3</v>
      </c>
      <c r="H831" s="91">
        <v>1</v>
      </c>
      <c r="I831" s="91">
        <v>6</v>
      </c>
      <c r="J831" s="91">
        <v>19</v>
      </c>
      <c r="K831" s="91">
        <v>58</v>
      </c>
      <c r="L831" s="91" t="s">
        <v>726</v>
      </c>
      <c r="M831" s="91" t="s">
        <v>17</v>
      </c>
      <c r="N831" s="91" t="s">
        <v>268</v>
      </c>
      <c r="O831" s="91">
        <v>29</v>
      </c>
      <c r="P831" s="91" t="s">
        <v>704</v>
      </c>
    </row>
    <row r="832" spans="1:16" s="91" customFormat="1" x14ac:dyDescent="0.25">
      <c r="A832" s="346" t="s">
        <v>720</v>
      </c>
      <c r="B832" s="326">
        <v>15</v>
      </c>
      <c r="C832" s="91">
        <v>20</v>
      </c>
      <c r="D832" s="91">
        <v>3</v>
      </c>
      <c r="H832" s="91">
        <v>1</v>
      </c>
      <c r="I832" s="91">
        <v>6</v>
      </c>
      <c r="J832" s="91">
        <v>20</v>
      </c>
      <c r="K832" s="91">
        <v>56</v>
      </c>
      <c r="L832" s="91" t="s">
        <v>728</v>
      </c>
      <c r="M832" s="91" t="s">
        <v>17</v>
      </c>
      <c r="N832" s="91" t="s">
        <v>268</v>
      </c>
      <c r="O832" s="91">
        <v>30</v>
      </c>
      <c r="P832" s="91" t="s">
        <v>727</v>
      </c>
    </row>
    <row r="833" spans="1:16" s="91" customFormat="1" x14ac:dyDescent="0.25">
      <c r="A833" s="346" t="s">
        <v>720</v>
      </c>
      <c r="B833" s="326">
        <v>15</v>
      </c>
      <c r="C833" s="91">
        <v>21</v>
      </c>
      <c r="D833" s="91">
        <v>3</v>
      </c>
      <c r="H833" s="91">
        <v>0</v>
      </c>
      <c r="M833" s="91" t="s">
        <v>17</v>
      </c>
      <c r="N833" s="91" t="s">
        <v>268</v>
      </c>
      <c r="O833" s="91">
        <v>30</v>
      </c>
    </row>
    <row r="834" spans="1:16" s="91" customFormat="1" x14ac:dyDescent="0.25">
      <c r="A834" s="346" t="s">
        <v>720</v>
      </c>
      <c r="B834" s="326">
        <v>15</v>
      </c>
      <c r="C834" s="91">
        <v>22</v>
      </c>
      <c r="D834" s="91" t="s">
        <v>58</v>
      </c>
      <c r="H834" s="91">
        <v>0</v>
      </c>
      <c r="M834" s="91" t="s">
        <v>17</v>
      </c>
      <c r="N834" s="91" t="s">
        <v>268</v>
      </c>
      <c r="O834" s="91">
        <v>30</v>
      </c>
    </row>
    <row r="835" spans="1:16" s="91" customFormat="1" x14ac:dyDescent="0.25">
      <c r="A835" s="346" t="s">
        <v>720</v>
      </c>
      <c r="B835" s="326">
        <v>15</v>
      </c>
      <c r="C835" s="91">
        <v>23</v>
      </c>
      <c r="D835" s="91" t="s">
        <v>58</v>
      </c>
      <c r="H835" s="91">
        <v>0</v>
      </c>
      <c r="M835" s="91" t="s">
        <v>17</v>
      </c>
      <c r="N835" s="91" t="s">
        <v>268</v>
      </c>
      <c r="O835" s="91">
        <v>30</v>
      </c>
    </row>
    <row r="836" spans="1:16" s="91" customFormat="1" x14ac:dyDescent="0.25">
      <c r="A836" s="346" t="s">
        <v>720</v>
      </c>
      <c r="B836" s="326">
        <v>15</v>
      </c>
      <c r="C836" s="91">
        <v>24</v>
      </c>
      <c r="D836" s="91" t="s">
        <v>58</v>
      </c>
      <c r="H836" s="91">
        <v>0</v>
      </c>
      <c r="M836" s="91" t="s">
        <v>17</v>
      </c>
      <c r="N836" s="91" t="s">
        <v>268</v>
      </c>
      <c r="O836" s="91">
        <v>30</v>
      </c>
    </row>
    <row r="837" spans="1:16" s="91" customFormat="1" x14ac:dyDescent="0.25">
      <c r="A837" s="346" t="s">
        <v>720</v>
      </c>
      <c r="B837" s="326">
        <v>15</v>
      </c>
      <c r="C837" s="91">
        <v>25</v>
      </c>
      <c r="D837" s="91" t="s">
        <v>58</v>
      </c>
      <c r="H837" s="91">
        <v>0</v>
      </c>
      <c r="M837" s="91" t="s">
        <v>17</v>
      </c>
      <c r="N837" s="91" t="s">
        <v>268</v>
      </c>
      <c r="O837" s="91">
        <v>30</v>
      </c>
    </row>
    <row r="838" spans="1:16" s="91" customFormat="1" x14ac:dyDescent="0.25">
      <c r="A838" s="346" t="s">
        <v>720</v>
      </c>
      <c r="B838" s="326">
        <v>15</v>
      </c>
      <c r="C838" s="91">
        <v>26</v>
      </c>
      <c r="D838" s="91" t="s">
        <v>58</v>
      </c>
      <c r="H838" s="91">
        <v>0</v>
      </c>
      <c r="M838" s="91" t="s">
        <v>17</v>
      </c>
      <c r="N838" s="91" t="s">
        <v>268</v>
      </c>
      <c r="O838" s="91">
        <v>30</v>
      </c>
    </row>
    <row r="839" spans="1:16" s="91" customFormat="1" x14ac:dyDescent="0.25">
      <c r="A839" s="346" t="s">
        <v>720</v>
      </c>
      <c r="B839" s="326">
        <v>15</v>
      </c>
      <c r="C839" s="91">
        <v>27</v>
      </c>
      <c r="D839" s="91" t="s">
        <v>58</v>
      </c>
      <c r="H839" s="91">
        <v>0</v>
      </c>
      <c r="M839" s="91" t="s">
        <v>17</v>
      </c>
      <c r="N839" s="91" t="s">
        <v>268</v>
      </c>
      <c r="O839" s="91">
        <v>30</v>
      </c>
    </row>
    <row r="840" spans="1:16" s="78" customFormat="1" ht="15" customHeight="1" x14ac:dyDescent="0.25">
      <c r="A840" s="318" t="s">
        <v>729</v>
      </c>
      <c r="B840" s="323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268</v>
      </c>
      <c r="O840" s="78">
        <v>30</v>
      </c>
    </row>
    <row r="841" spans="1:16" s="78" customFormat="1" x14ac:dyDescent="0.25">
      <c r="A841" s="318" t="s">
        <v>729</v>
      </c>
      <c r="B841" s="323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268</v>
      </c>
      <c r="O841" s="78">
        <v>30</v>
      </c>
    </row>
    <row r="842" spans="1:16" s="78" customFormat="1" x14ac:dyDescent="0.25">
      <c r="A842" s="318" t="s">
        <v>729</v>
      </c>
      <c r="B842" s="323">
        <v>18</v>
      </c>
      <c r="C842" s="78">
        <v>3</v>
      </c>
      <c r="D842" s="78">
        <v>3</v>
      </c>
      <c r="H842" s="78">
        <v>0</v>
      </c>
      <c r="M842" s="78" t="s">
        <v>17</v>
      </c>
      <c r="N842" s="78" t="s">
        <v>268</v>
      </c>
      <c r="O842" s="78">
        <v>30</v>
      </c>
    </row>
    <row r="843" spans="1:16" s="78" customFormat="1" x14ac:dyDescent="0.25">
      <c r="A843" s="318" t="s">
        <v>729</v>
      </c>
      <c r="B843" s="323">
        <v>18</v>
      </c>
      <c r="C843" s="78">
        <v>4</v>
      </c>
      <c r="D843" s="78">
        <v>3</v>
      </c>
      <c r="H843" s="78">
        <v>0</v>
      </c>
      <c r="M843" s="78" t="s">
        <v>17</v>
      </c>
      <c r="N843" s="78" t="s">
        <v>268</v>
      </c>
      <c r="O843" s="78">
        <v>30</v>
      </c>
    </row>
    <row r="844" spans="1:16" s="78" customFormat="1" x14ac:dyDescent="0.25">
      <c r="A844" s="318" t="s">
        <v>729</v>
      </c>
      <c r="B844" s="323">
        <v>18</v>
      </c>
      <c r="C844" s="78">
        <v>5</v>
      </c>
      <c r="D844" s="78">
        <v>3</v>
      </c>
      <c r="H844" s="78">
        <v>0</v>
      </c>
      <c r="M844" s="78" t="s">
        <v>17</v>
      </c>
      <c r="N844" s="78" t="s">
        <v>268</v>
      </c>
      <c r="O844" s="78">
        <v>30</v>
      </c>
    </row>
    <row r="845" spans="1:16" s="78" customFormat="1" x14ac:dyDescent="0.25">
      <c r="A845" s="318" t="s">
        <v>729</v>
      </c>
      <c r="B845" s="323">
        <v>18</v>
      </c>
      <c r="C845" s="78">
        <v>6</v>
      </c>
      <c r="D845" s="78">
        <v>3</v>
      </c>
      <c r="H845" s="78">
        <v>0</v>
      </c>
      <c r="M845" s="78" t="s">
        <v>17</v>
      </c>
      <c r="N845" s="78" t="s">
        <v>268</v>
      </c>
      <c r="O845" s="78">
        <v>30</v>
      </c>
    </row>
    <row r="846" spans="1:16" s="78" customFormat="1" x14ac:dyDescent="0.25">
      <c r="A846" s="318" t="s">
        <v>729</v>
      </c>
      <c r="B846" s="323">
        <v>18</v>
      </c>
      <c r="C846" s="78">
        <v>7</v>
      </c>
      <c r="D846" s="78">
        <v>3</v>
      </c>
      <c r="H846" s="78">
        <v>0</v>
      </c>
      <c r="M846" s="78" t="s">
        <v>17</v>
      </c>
      <c r="N846" s="78" t="s">
        <v>268</v>
      </c>
      <c r="O846" s="78">
        <v>30</v>
      </c>
    </row>
    <row r="847" spans="1:16" s="78" customFormat="1" x14ac:dyDescent="0.25">
      <c r="A847" s="318" t="s">
        <v>729</v>
      </c>
      <c r="B847" s="323">
        <v>18</v>
      </c>
      <c r="C847" s="78">
        <v>8</v>
      </c>
      <c r="D847" s="78">
        <v>3</v>
      </c>
      <c r="H847" s="78">
        <v>0</v>
      </c>
      <c r="M847" s="78" t="s">
        <v>17</v>
      </c>
      <c r="N847" s="78" t="s">
        <v>268</v>
      </c>
      <c r="O847" s="78">
        <v>30</v>
      </c>
    </row>
    <row r="848" spans="1:16" s="78" customFormat="1" x14ac:dyDescent="0.25">
      <c r="A848" s="318" t="s">
        <v>729</v>
      </c>
      <c r="B848" s="323">
        <v>18</v>
      </c>
      <c r="C848" s="78">
        <v>9</v>
      </c>
      <c r="D848" s="78">
        <v>3</v>
      </c>
      <c r="H848" s="78">
        <v>1</v>
      </c>
      <c r="I848" s="78">
        <v>7</v>
      </c>
      <c r="J848" s="78">
        <v>65</v>
      </c>
      <c r="K848" s="78">
        <v>55</v>
      </c>
      <c r="L848" s="78" t="s">
        <v>731</v>
      </c>
      <c r="M848" s="78" t="s">
        <v>17</v>
      </c>
      <c r="N848" s="78" t="s">
        <v>268</v>
      </c>
      <c r="O848" s="78">
        <v>31</v>
      </c>
      <c r="P848" s="78" t="s">
        <v>730</v>
      </c>
    </row>
    <row r="849" spans="1:16" s="78" customFormat="1" x14ac:dyDescent="0.25">
      <c r="A849" s="318" t="s">
        <v>729</v>
      </c>
      <c r="B849" s="323">
        <v>18</v>
      </c>
      <c r="C849" s="78">
        <v>10</v>
      </c>
      <c r="D849" s="78">
        <v>4</v>
      </c>
      <c r="H849" s="78">
        <v>0</v>
      </c>
      <c r="M849" s="78" t="s">
        <v>17</v>
      </c>
      <c r="N849" s="78" t="s">
        <v>268</v>
      </c>
      <c r="O849" s="78">
        <v>31</v>
      </c>
    </row>
    <row r="850" spans="1:16" s="78" customFormat="1" x14ac:dyDescent="0.25">
      <c r="A850" s="318" t="s">
        <v>729</v>
      </c>
      <c r="B850" s="323">
        <v>18</v>
      </c>
      <c r="C850" s="78">
        <v>11</v>
      </c>
      <c r="D850" s="78">
        <v>3</v>
      </c>
      <c r="H850" s="78">
        <v>0</v>
      </c>
      <c r="M850" s="78" t="s">
        <v>17</v>
      </c>
      <c r="N850" s="78" t="s">
        <v>268</v>
      </c>
      <c r="O850" s="78">
        <v>31</v>
      </c>
    </row>
    <row r="851" spans="1:16" s="78" customFormat="1" x14ac:dyDescent="0.25">
      <c r="A851" s="318" t="s">
        <v>729</v>
      </c>
      <c r="B851" s="323">
        <v>18</v>
      </c>
      <c r="C851" s="78">
        <v>12</v>
      </c>
      <c r="D851" s="78">
        <v>3</v>
      </c>
      <c r="H851" s="78">
        <v>1</v>
      </c>
      <c r="I851" s="78">
        <v>7</v>
      </c>
      <c r="J851" s="78">
        <v>67</v>
      </c>
      <c r="K851" s="78">
        <v>57</v>
      </c>
      <c r="L851" s="78" t="s">
        <v>733</v>
      </c>
      <c r="M851" s="78" t="s">
        <v>17</v>
      </c>
      <c r="N851" s="78" t="s">
        <v>268</v>
      </c>
      <c r="O851" s="78">
        <v>32</v>
      </c>
      <c r="P851" s="78" t="s">
        <v>732</v>
      </c>
    </row>
    <row r="852" spans="1:16" s="78" customFormat="1" x14ac:dyDescent="0.25">
      <c r="A852" s="318" t="s">
        <v>729</v>
      </c>
      <c r="B852" s="323">
        <v>18</v>
      </c>
      <c r="C852" s="78">
        <v>13</v>
      </c>
      <c r="D852" s="78">
        <v>4</v>
      </c>
      <c r="H852" s="78">
        <v>0</v>
      </c>
      <c r="M852" s="78" t="s">
        <v>17</v>
      </c>
      <c r="N852" s="78" t="s">
        <v>268</v>
      </c>
      <c r="O852" s="78">
        <v>32</v>
      </c>
    </row>
    <row r="853" spans="1:16" s="78" customFormat="1" x14ac:dyDescent="0.25">
      <c r="A853" s="318" t="s">
        <v>729</v>
      </c>
      <c r="B853" s="323">
        <v>18</v>
      </c>
      <c r="C853" s="78">
        <v>14</v>
      </c>
      <c r="D853" s="78">
        <v>3</v>
      </c>
      <c r="H853" s="78">
        <v>0</v>
      </c>
      <c r="M853" s="78" t="s">
        <v>17</v>
      </c>
      <c r="N853" s="78" t="s">
        <v>268</v>
      </c>
      <c r="O853" s="78">
        <v>32</v>
      </c>
    </row>
    <row r="854" spans="1:16" s="78" customFormat="1" x14ac:dyDescent="0.25">
      <c r="A854" s="318" t="s">
        <v>729</v>
      </c>
      <c r="B854" s="323">
        <v>18</v>
      </c>
      <c r="C854" s="78">
        <v>15</v>
      </c>
      <c r="D854" s="78">
        <v>3</v>
      </c>
      <c r="H854" s="78">
        <v>0</v>
      </c>
      <c r="M854" s="78" t="s">
        <v>17</v>
      </c>
      <c r="N854" s="78" t="s">
        <v>268</v>
      </c>
      <c r="O854" s="78">
        <v>32</v>
      </c>
    </row>
    <row r="855" spans="1:16" s="78" customFormat="1" x14ac:dyDescent="0.25">
      <c r="A855" s="318" t="s">
        <v>729</v>
      </c>
      <c r="B855" s="323">
        <v>18</v>
      </c>
      <c r="C855" s="78">
        <v>16</v>
      </c>
      <c r="D855" s="78">
        <v>3</v>
      </c>
      <c r="H855" s="78">
        <v>0</v>
      </c>
      <c r="M855" s="78" t="s">
        <v>17</v>
      </c>
      <c r="N855" s="78" t="s">
        <v>268</v>
      </c>
      <c r="O855" s="78">
        <v>32</v>
      </c>
    </row>
    <row r="856" spans="1:16" s="78" customFormat="1" x14ac:dyDescent="0.25">
      <c r="A856" s="318" t="s">
        <v>729</v>
      </c>
      <c r="B856" s="323">
        <v>18</v>
      </c>
      <c r="C856" s="78">
        <v>17</v>
      </c>
      <c r="D856" s="78">
        <v>4</v>
      </c>
      <c r="H856" s="78">
        <v>0</v>
      </c>
      <c r="M856" s="78" t="s">
        <v>17</v>
      </c>
      <c r="N856" s="78" t="s">
        <v>268</v>
      </c>
      <c r="O856" s="78">
        <v>32</v>
      </c>
    </row>
    <row r="857" spans="1:16" s="78" customFormat="1" x14ac:dyDescent="0.25">
      <c r="A857" s="318" t="s">
        <v>729</v>
      </c>
      <c r="B857" s="323">
        <v>18</v>
      </c>
      <c r="C857" s="78">
        <v>18</v>
      </c>
      <c r="D857" s="78">
        <v>3</v>
      </c>
      <c r="H857" s="78">
        <v>0</v>
      </c>
      <c r="M857" s="78" t="s">
        <v>17</v>
      </c>
      <c r="N857" s="78" t="s">
        <v>268</v>
      </c>
      <c r="O857" s="78">
        <v>32</v>
      </c>
    </row>
    <row r="858" spans="1:16" s="78" customFormat="1" x14ac:dyDescent="0.25">
      <c r="A858" s="318" t="s">
        <v>729</v>
      </c>
      <c r="B858" s="323">
        <v>18</v>
      </c>
      <c r="C858" s="78">
        <v>19</v>
      </c>
      <c r="D858" s="78">
        <v>3</v>
      </c>
      <c r="H858" s="78">
        <v>0</v>
      </c>
      <c r="M858" s="78" t="s">
        <v>17</v>
      </c>
      <c r="N858" s="78" t="s">
        <v>268</v>
      </c>
      <c r="O858" s="78">
        <v>32</v>
      </c>
    </row>
    <row r="859" spans="1:16" s="78" customFormat="1" x14ac:dyDescent="0.25">
      <c r="A859" s="318" t="s">
        <v>729</v>
      </c>
      <c r="B859" s="323">
        <v>18</v>
      </c>
      <c r="C859" s="78">
        <v>20</v>
      </c>
      <c r="D859" s="78">
        <v>3</v>
      </c>
      <c r="H859" s="78">
        <v>0</v>
      </c>
      <c r="M859" s="78" t="s">
        <v>17</v>
      </c>
      <c r="N859" s="78" t="s">
        <v>268</v>
      </c>
      <c r="O859" s="78">
        <v>32</v>
      </c>
    </row>
    <row r="860" spans="1:16" s="78" customFormat="1" x14ac:dyDescent="0.25">
      <c r="A860" s="318" t="s">
        <v>729</v>
      </c>
      <c r="B860" s="323">
        <v>18</v>
      </c>
      <c r="C860" s="78">
        <v>21</v>
      </c>
      <c r="D860" s="78">
        <v>3</v>
      </c>
      <c r="H860" s="78">
        <v>0</v>
      </c>
      <c r="M860" s="78" t="s">
        <v>17</v>
      </c>
      <c r="N860" s="78" t="s">
        <v>268</v>
      </c>
      <c r="O860" s="78">
        <v>32</v>
      </c>
    </row>
    <row r="861" spans="1:16" s="78" customFormat="1" x14ac:dyDescent="0.25">
      <c r="A861" s="318" t="s">
        <v>729</v>
      </c>
      <c r="B861" s="323">
        <v>18</v>
      </c>
      <c r="C861" s="78">
        <v>22</v>
      </c>
      <c r="D861" s="78" t="s">
        <v>58</v>
      </c>
      <c r="H861" s="78">
        <v>0</v>
      </c>
      <c r="M861" s="78" t="s">
        <v>17</v>
      </c>
      <c r="N861" s="78" t="s">
        <v>268</v>
      </c>
      <c r="O861" s="78">
        <v>32</v>
      </c>
    </row>
    <row r="862" spans="1:16" s="78" customFormat="1" x14ac:dyDescent="0.25">
      <c r="A862" s="318" t="s">
        <v>729</v>
      </c>
      <c r="B862" s="323">
        <v>18</v>
      </c>
      <c r="C862" s="78">
        <v>23</v>
      </c>
      <c r="D862" s="78" t="s">
        <v>58</v>
      </c>
      <c r="H862" s="78">
        <v>0</v>
      </c>
      <c r="M862" s="78" t="s">
        <v>17</v>
      </c>
      <c r="N862" s="78" t="s">
        <v>268</v>
      </c>
      <c r="O862" s="78">
        <v>32</v>
      </c>
    </row>
    <row r="863" spans="1:16" s="78" customFormat="1" x14ac:dyDescent="0.25">
      <c r="A863" s="318" t="s">
        <v>729</v>
      </c>
      <c r="B863" s="323">
        <v>18</v>
      </c>
      <c r="C863" s="78">
        <v>24</v>
      </c>
      <c r="D863" s="78" t="s">
        <v>58</v>
      </c>
      <c r="H863" s="78">
        <v>0</v>
      </c>
      <c r="M863" s="78" t="s">
        <v>17</v>
      </c>
      <c r="N863" s="78" t="s">
        <v>268</v>
      </c>
      <c r="O863" s="78">
        <v>32</v>
      </c>
    </row>
    <row r="864" spans="1:16" s="78" customFormat="1" x14ac:dyDescent="0.25">
      <c r="A864" s="318" t="s">
        <v>729</v>
      </c>
      <c r="B864" s="323">
        <v>18</v>
      </c>
      <c r="C864" s="78">
        <v>25</v>
      </c>
      <c r="D864" s="78" t="s">
        <v>58</v>
      </c>
      <c r="H864" s="78">
        <v>0</v>
      </c>
      <c r="M864" s="78" t="s">
        <v>17</v>
      </c>
      <c r="N864" s="78" t="s">
        <v>268</v>
      </c>
      <c r="O864" s="78">
        <v>32</v>
      </c>
    </row>
    <row r="865" spans="1:15" s="78" customFormat="1" x14ac:dyDescent="0.25">
      <c r="A865" s="318" t="s">
        <v>729</v>
      </c>
      <c r="B865" s="323">
        <v>18</v>
      </c>
      <c r="C865" s="78">
        <v>26</v>
      </c>
      <c r="D865" s="78" t="s">
        <v>58</v>
      </c>
      <c r="H865" s="78">
        <v>0</v>
      </c>
      <c r="M865" s="78" t="s">
        <v>17</v>
      </c>
      <c r="N865" s="78" t="s">
        <v>268</v>
      </c>
      <c r="O865" s="78">
        <v>32</v>
      </c>
    </row>
    <row r="866" spans="1:15" s="78" customFormat="1" x14ac:dyDescent="0.25">
      <c r="A866" s="318" t="s">
        <v>729</v>
      </c>
      <c r="B866" s="323">
        <v>18</v>
      </c>
      <c r="C866" s="78">
        <v>27</v>
      </c>
      <c r="D866" s="78" t="s">
        <v>58</v>
      </c>
      <c r="H866" s="78">
        <v>0</v>
      </c>
      <c r="M866" s="78" t="s">
        <v>17</v>
      </c>
      <c r="N866" s="78" t="s">
        <v>268</v>
      </c>
      <c r="O866" s="78">
        <v>32</v>
      </c>
    </row>
    <row r="867" spans="1:15" s="78" customFormat="1" ht="15" customHeight="1" x14ac:dyDescent="0.25">
      <c r="A867" s="318" t="s">
        <v>729</v>
      </c>
      <c r="B867" s="323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268</v>
      </c>
      <c r="O867" s="78">
        <v>32</v>
      </c>
    </row>
    <row r="868" spans="1:15" s="78" customFormat="1" x14ac:dyDescent="0.25">
      <c r="A868" s="318" t="s">
        <v>729</v>
      </c>
      <c r="B868" s="323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268</v>
      </c>
      <c r="O868" s="78">
        <v>32</v>
      </c>
    </row>
    <row r="869" spans="1:15" s="78" customFormat="1" x14ac:dyDescent="0.25">
      <c r="A869" s="318" t="s">
        <v>729</v>
      </c>
      <c r="B869" s="323">
        <v>18</v>
      </c>
      <c r="C869" s="78">
        <v>3</v>
      </c>
      <c r="D869" s="78">
        <v>3</v>
      </c>
      <c r="H869" s="78">
        <v>0</v>
      </c>
      <c r="M869" s="78" t="s">
        <v>17</v>
      </c>
      <c r="N869" s="78" t="s">
        <v>268</v>
      </c>
      <c r="O869" s="78">
        <v>32</v>
      </c>
    </row>
    <row r="870" spans="1:15" s="78" customFormat="1" x14ac:dyDescent="0.25">
      <c r="A870" s="318" t="s">
        <v>729</v>
      </c>
      <c r="B870" s="323">
        <v>18</v>
      </c>
      <c r="C870" s="78">
        <v>4</v>
      </c>
      <c r="D870" s="78">
        <v>3</v>
      </c>
      <c r="H870" s="78">
        <v>0</v>
      </c>
      <c r="M870" s="78" t="s">
        <v>17</v>
      </c>
      <c r="N870" s="78" t="s">
        <v>268</v>
      </c>
      <c r="O870" s="78">
        <v>32</v>
      </c>
    </row>
    <row r="871" spans="1:15" s="78" customFormat="1" x14ac:dyDescent="0.25">
      <c r="A871" s="318" t="s">
        <v>729</v>
      </c>
      <c r="B871" s="323">
        <v>18</v>
      </c>
      <c r="C871" s="78">
        <v>5</v>
      </c>
      <c r="D871" s="78">
        <v>3</v>
      </c>
      <c r="H871" s="78">
        <v>0</v>
      </c>
      <c r="M871" s="78" t="s">
        <v>17</v>
      </c>
      <c r="N871" s="78" t="s">
        <v>268</v>
      </c>
      <c r="O871" s="78">
        <v>32</v>
      </c>
    </row>
    <row r="872" spans="1:15" s="78" customFormat="1" x14ac:dyDescent="0.25">
      <c r="A872" s="318" t="s">
        <v>729</v>
      </c>
      <c r="B872" s="323">
        <v>18</v>
      </c>
      <c r="C872" s="78">
        <v>6</v>
      </c>
      <c r="D872" s="78">
        <v>3</v>
      </c>
      <c r="H872" s="78">
        <v>0</v>
      </c>
      <c r="M872" s="78" t="s">
        <v>17</v>
      </c>
      <c r="N872" s="78" t="s">
        <v>268</v>
      </c>
      <c r="O872" s="78">
        <v>32</v>
      </c>
    </row>
    <row r="873" spans="1:15" s="78" customFormat="1" x14ac:dyDescent="0.25">
      <c r="A873" s="318" t="s">
        <v>729</v>
      </c>
      <c r="B873" s="323">
        <v>18</v>
      </c>
      <c r="C873" s="78">
        <v>7</v>
      </c>
      <c r="D873" s="78">
        <v>3</v>
      </c>
      <c r="H873" s="78">
        <v>0</v>
      </c>
      <c r="M873" s="78" t="s">
        <v>17</v>
      </c>
      <c r="N873" s="78" t="s">
        <v>268</v>
      </c>
      <c r="O873" s="78">
        <v>32</v>
      </c>
    </row>
    <row r="874" spans="1:15" s="78" customFormat="1" x14ac:dyDescent="0.25">
      <c r="A874" s="318" t="s">
        <v>729</v>
      </c>
      <c r="B874" s="323">
        <v>18</v>
      </c>
      <c r="C874" s="78">
        <v>8</v>
      </c>
      <c r="D874" s="78">
        <v>3</v>
      </c>
      <c r="H874" s="78">
        <v>0</v>
      </c>
      <c r="M874" s="78" t="s">
        <v>17</v>
      </c>
      <c r="N874" s="78" t="s">
        <v>268</v>
      </c>
      <c r="O874" s="78">
        <v>32</v>
      </c>
    </row>
    <row r="875" spans="1:15" s="78" customFormat="1" x14ac:dyDescent="0.25">
      <c r="A875" s="318" t="s">
        <v>729</v>
      </c>
      <c r="B875" s="323">
        <v>18</v>
      </c>
      <c r="C875" s="78">
        <v>9</v>
      </c>
      <c r="D875" s="78">
        <v>3</v>
      </c>
      <c r="H875" s="78">
        <v>1</v>
      </c>
      <c r="I875" s="78">
        <v>8</v>
      </c>
      <c r="J875" s="78">
        <v>65</v>
      </c>
      <c r="K875" s="78" t="e">
        <v>#N/A</v>
      </c>
      <c r="L875" s="78" t="e">
        <v>#N/A</v>
      </c>
      <c r="M875" s="78" t="s">
        <v>17</v>
      </c>
      <c r="N875" s="78" t="s">
        <v>268</v>
      </c>
      <c r="O875" s="78">
        <v>32</v>
      </c>
    </row>
    <row r="876" spans="1:15" s="78" customFormat="1" x14ac:dyDescent="0.25">
      <c r="A876" s="318" t="s">
        <v>729</v>
      </c>
      <c r="B876" s="323">
        <v>18</v>
      </c>
      <c r="C876" s="78">
        <v>10</v>
      </c>
      <c r="D876" s="78">
        <v>4</v>
      </c>
      <c r="H876" s="78">
        <v>0</v>
      </c>
      <c r="M876" s="78" t="s">
        <v>17</v>
      </c>
      <c r="N876" s="78" t="s">
        <v>268</v>
      </c>
      <c r="O876" s="78">
        <v>32</v>
      </c>
    </row>
    <row r="877" spans="1:15" s="78" customFormat="1" x14ac:dyDescent="0.25">
      <c r="A877" s="318" t="s">
        <v>729</v>
      </c>
      <c r="B877" s="323">
        <v>18</v>
      </c>
      <c r="C877" s="78">
        <v>11</v>
      </c>
      <c r="D877" s="78">
        <v>3</v>
      </c>
      <c r="H877" s="78">
        <v>0</v>
      </c>
      <c r="M877" s="78" t="s">
        <v>17</v>
      </c>
      <c r="N877" s="78" t="s">
        <v>268</v>
      </c>
      <c r="O877" s="78">
        <v>32</v>
      </c>
    </row>
    <row r="878" spans="1:15" s="78" customFormat="1" x14ac:dyDescent="0.25">
      <c r="A878" s="318" t="s">
        <v>729</v>
      </c>
      <c r="B878" s="323">
        <v>18</v>
      </c>
      <c r="C878" s="78">
        <v>12</v>
      </c>
      <c r="D878" s="78">
        <v>3</v>
      </c>
      <c r="H878" s="78">
        <v>1</v>
      </c>
      <c r="I878" s="78">
        <v>8</v>
      </c>
      <c r="J878" s="78">
        <v>67</v>
      </c>
      <c r="K878" s="78" t="e">
        <v>#N/A</v>
      </c>
      <c r="L878" s="78" t="e">
        <v>#N/A</v>
      </c>
      <c r="M878" s="78" t="s">
        <v>17</v>
      </c>
      <c r="N878" s="78" t="s">
        <v>268</v>
      </c>
      <c r="O878" s="78">
        <v>32</v>
      </c>
    </row>
    <row r="879" spans="1:15" s="78" customFormat="1" x14ac:dyDescent="0.25">
      <c r="A879" s="318" t="s">
        <v>729</v>
      </c>
      <c r="B879" s="323">
        <v>18</v>
      </c>
      <c r="C879" s="78">
        <v>13</v>
      </c>
      <c r="D879" s="78">
        <v>4</v>
      </c>
      <c r="H879" s="78">
        <v>0</v>
      </c>
      <c r="M879" s="78" t="s">
        <v>17</v>
      </c>
      <c r="N879" s="78" t="s">
        <v>268</v>
      </c>
      <c r="O879" s="78">
        <v>32</v>
      </c>
    </row>
    <row r="880" spans="1:15" s="78" customFormat="1" x14ac:dyDescent="0.25">
      <c r="A880" s="318" t="s">
        <v>729</v>
      </c>
      <c r="B880" s="323">
        <v>18</v>
      </c>
      <c r="C880" s="78">
        <v>14</v>
      </c>
      <c r="D880" s="78">
        <v>3</v>
      </c>
      <c r="H880" s="78">
        <v>0</v>
      </c>
      <c r="M880" s="78" t="s">
        <v>17</v>
      </c>
      <c r="N880" s="78" t="s">
        <v>268</v>
      </c>
      <c r="O880" s="78">
        <v>32</v>
      </c>
    </row>
    <row r="881" spans="1:15" s="78" customFormat="1" x14ac:dyDescent="0.25">
      <c r="A881" s="318" t="s">
        <v>729</v>
      </c>
      <c r="B881" s="323">
        <v>18</v>
      </c>
      <c r="C881" s="78">
        <v>15</v>
      </c>
      <c r="D881" s="78">
        <v>3</v>
      </c>
      <c r="H881" s="78">
        <v>0</v>
      </c>
      <c r="M881" s="78" t="s">
        <v>17</v>
      </c>
      <c r="N881" s="78" t="s">
        <v>268</v>
      </c>
      <c r="O881" s="78">
        <v>32</v>
      </c>
    </row>
    <row r="882" spans="1:15" s="78" customFormat="1" x14ac:dyDescent="0.25">
      <c r="A882" s="318" t="s">
        <v>729</v>
      </c>
      <c r="B882" s="323">
        <v>18</v>
      </c>
      <c r="C882" s="78">
        <v>16</v>
      </c>
      <c r="D882" s="78">
        <v>3</v>
      </c>
      <c r="H882" s="78">
        <v>0</v>
      </c>
      <c r="M882" s="78" t="s">
        <v>17</v>
      </c>
      <c r="N882" s="78" t="s">
        <v>268</v>
      </c>
      <c r="O882" s="78">
        <v>32</v>
      </c>
    </row>
    <row r="883" spans="1:15" s="78" customFormat="1" x14ac:dyDescent="0.25">
      <c r="A883" s="318" t="s">
        <v>729</v>
      </c>
      <c r="B883" s="323">
        <v>18</v>
      </c>
      <c r="C883" s="78">
        <v>17</v>
      </c>
      <c r="D883" s="78">
        <v>4</v>
      </c>
      <c r="H883" s="78">
        <v>0</v>
      </c>
      <c r="M883" s="78" t="s">
        <v>17</v>
      </c>
      <c r="N883" s="78" t="s">
        <v>268</v>
      </c>
      <c r="O883" s="78">
        <v>32</v>
      </c>
    </row>
    <row r="884" spans="1:15" s="78" customFormat="1" x14ac:dyDescent="0.25">
      <c r="A884" s="318" t="s">
        <v>729</v>
      </c>
      <c r="B884" s="323">
        <v>18</v>
      </c>
      <c r="C884" s="78">
        <v>18</v>
      </c>
      <c r="D884" s="78">
        <v>3</v>
      </c>
      <c r="H884" s="78">
        <v>0</v>
      </c>
      <c r="M884" s="78" t="s">
        <v>17</v>
      </c>
      <c r="N884" s="78" t="s">
        <v>268</v>
      </c>
      <c r="O884" s="78">
        <v>32</v>
      </c>
    </row>
    <row r="885" spans="1:15" s="78" customFormat="1" x14ac:dyDescent="0.25">
      <c r="A885" s="318" t="s">
        <v>729</v>
      </c>
      <c r="B885" s="323">
        <v>18</v>
      </c>
      <c r="C885" s="78">
        <v>19</v>
      </c>
      <c r="D885" s="78">
        <v>3</v>
      </c>
      <c r="H885" s="78">
        <v>0</v>
      </c>
      <c r="M885" s="78" t="s">
        <v>17</v>
      </c>
      <c r="N885" s="78" t="s">
        <v>268</v>
      </c>
      <c r="O885" s="78">
        <v>32</v>
      </c>
    </row>
    <row r="886" spans="1:15" s="78" customFormat="1" x14ac:dyDescent="0.25">
      <c r="A886" s="318" t="s">
        <v>729</v>
      </c>
      <c r="B886" s="323">
        <v>18</v>
      </c>
      <c r="C886" s="78">
        <v>20</v>
      </c>
      <c r="D886" s="78">
        <v>3</v>
      </c>
      <c r="H886" s="78">
        <v>0</v>
      </c>
      <c r="M886" s="78" t="s">
        <v>17</v>
      </c>
      <c r="N886" s="78" t="s">
        <v>268</v>
      </c>
      <c r="O886" s="78">
        <v>32</v>
      </c>
    </row>
    <row r="887" spans="1:15" s="78" customFormat="1" x14ac:dyDescent="0.25">
      <c r="A887" s="318" t="s">
        <v>729</v>
      </c>
      <c r="B887" s="323">
        <v>18</v>
      </c>
      <c r="C887" s="78">
        <v>21</v>
      </c>
      <c r="D887" s="78">
        <v>3</v>
      </c>
      <c r="H887" s="78">
        <v>0</v>
      </c>
      <c r="M887" s="78" t="s">
        <v>17</v>
      </c>
      <c r="N887" s="78" t="s">
        <v>268</v>
      </c>
      <c r="O887" s="78">
        <v>32</v>
      </c>
    </row>
    <row r="888" spans="1:15" s="78" customFormat="1" x14ac:dyDescent="0.25">
      <c r="A888" s="318" t="s">
        <v>729</v>
      </c>
      <c r="B888" s="323">
        <v>18</v>
      </c>
      <c r="C888" s="78">
        <v>22</v>
      </c>
      <c r="D888" s="78" t="s">
        <v>58</v>
      </c>
      <c r="H888" s="78">
        <v>0</v>
      </c>
      <c r="M888" s="78" t="s">
        <v>17</v>
      </c>
      <c r="N888" s="78" t="s">
        <v>268</v>
      </c>
      <c r="O888" s="78">
        <v>32</v>
      </c>
    </row>
    <row r="889" spans="1:15" s="78" customFormat="1" x14ac:dyDescent="0.25">
      <c r="A889" s="318" t="s">
        <v>729</v>
      </c>
      <c r="B889" s="323">
        <v>18</v>
      </c>
      <c r="C889" s="78">
        <v>23</v>
      </c>
      <c r="D889" s="78" t="s">
        <v>58</v>
      </c>
      <c r="H889" s="78">
        <v>0</v>
      </c>
      <c r="M889" s="78" t="s">
        <v>17</v>
      </c>
      <c r="N889" s="78" t="s">
        <v>268</v>
      </c>
      <c r="O889" s="78">
        <v>32</v>
      </c>
    </row>
    <row r="890" spans="1:15" s="78" customFormat="1" x14ac:dyDescent="0.25">
      <c r="A890" s="318" t="s">
        <v>729</v>
      </c>
      <c r="B890" s="323">
        <v>18</v>
      </c>
      <c r="C890" s="78">
        <v>24</v>
      </c>
      <c r="D890" s="78" t="s">
        <v>58</v>
      </c>
      <c r="H890" s="78">
        <v>0</v>
      </c>
      <c r="M890" s="78" t="s">
        <v>17</v>
      </c>
      <c r="N890" s="78" t="s">
        <v>268</v>
      </c>
      <c r="O890" s="78">
        <v>32</v>
      </c>
    </row>
    <row r="891" spans="1:15" s="78" customFormat="1" x14ac:dyDescent="0.25">
      <c r="A891" s="318" t="s">
        <v>729</v>
      </c>
      <c r="B891" s="323">
        <v>18</v>
      </c>
      <c r="C891" s="78">
        <v>25</v>
      </c>
      <c r="D891" s="78" t="s">
        <v>58</v>
      </c>
      <c r="H891" s="78">
        <v>0</v>
      </c>
      <c r="M891" s="78" t="s">
        <v>17</v>
      </c>
      <c r="N891" s="78" t="s">
        <v>268</v>
      </c>
      <c r="O891" s="78">
        <v>32</v>
      </c>
    </row>
    <row r="892" spans="1:15" s="78" customFormat="1" x14ac:dyDescent="0.25">
      <c r="A892" s="318" t="s">
        <v>729</v>
      </c>
      <c r="B892" s="323">
        <v>18</v>
      </c>
      <c r="C892" s="78">
        <v>26</v>
      </c>
      <c r="D892" s="78" t="s">
        <v>58</v>
      </c>
      <c r="H892" s="78">
        <v>0</v>
      </c>
      <c r="M892" s="78" t="s">
        <v>17</v>
      </c>
      <c r="N892" s="78" t="s">
        <v>268</v>
      </c>
      <c r="O892" s="78">
        <v>32</v>
      </c>
    </row>
    <row r="893" spans="1:15" s="78" customFormat="1" x14ac:dyDescent="0.25">
      <c r="A893" s="318" t="s">
        <v>729</v>
      </c>
      <c r="B893" s="323">
        <v>18</v>
      </c>
      <c r="C893" s="78">
        <v>27</v>
      </c>
      <c r="D893" s="78" t="s">
        <v>58</v>
      </c>
      <c r="H893" s="78">
        <v>0</v>
      </c>
      <c r="M893" s="78" t="s">
        <v>17</v>
      </c>
      <c r="N893" s="78" t="s">
        <v>268</v>
      </c>
      <c r="O893" s="78">
        <v>32</v>
      </c>
    </row>
    <row r="894" spans="1:15" s="78" customFormat="1" ht="15" customHeight="1" x14ac:dyDescent="0.25">
      <c r="A894" s="318" t="s">
        <v>729</v>
      </c>
      <c r="B894" s="323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268</v>
      </c>
      <c r="O894" s="78">
        <v>32</v>
      </c>
    </row>
    <row r="895" spans="1:15" s="78" customFormat="1" x14ac:dyDescent="0.25">
      <c r="A895" s="318" t="s">
        <v>729</v>
      </c>
      <c r="B895" s="323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268</v>
      </c>
      <c r="O895" s="78">
        <v>32</v>
      </c>
    </row>
    <row r="896" spans="1:15" s="78" customFormat="1" x14ac:dyDescent="0.25">
      <c r="A896" s="318" t="s">
        <v>729</v>
      </c>
      <c r="B896" s="323">
        <v>18</v>
      </c>
      <c r="C896" s="78">
        <v>3</v>
      </c>
      <c r="D896" s="78">
        <v>3</v>
      </c>
      <c r="H896" s="78">
        <v>0</v>
      </c>
      <c r="M896" s="78" t="s">
        <v>17</v>
      </c>
      <c r="N896" s="78" t="s">
        <v>268</v>
      </c>
      <c r="O896" s="78">
        <v>32</v>
      </c>
    </row>
    <row r="897" spans="1:15" s="78" customFormat="1" x14ac:dyDescent="0.25">
      <c r="A897" s="318" t="s">
        <v>729</v>
      </c>
      <c r="B897" s="323">
        <v>18</v>
      </c>
      <c r="C897" s="78">
        <v>4</v>
      </c>
      <c r="D897" s="78">
        <v>3</v>
      </c>
      <c r="H897" s="78">
        <v>0</v>
      </c>
      <c r="M897" s="78" t="s">
        <v>17</v>
      </c>
      <c r="N897" s="78" t="s">
        <v>268</v>
      </c>
      <c r="O897" s="78">
        <v>32</v>
      </c>
    </row>
    <row r="898" spans="1:15" s="78" customFormat="1" x14ac:dyDescent="0.25">
      <c r="A898" s="318" t="s">
        <v>729</v>
      </c>
      <c r="B898" s="323">
        <v>18</v>
      </c>
      <c r="C898" s="78">
        <v>5</v>
      </c>
      <c r="D898" s="78">
        <v>3</v>
      </c>
      <c r="H898" s="78">
        <v>0</v>
      </c>
      <c r="M898" s="78" t="s">
        <v>17</v>
      </c>
      <c r="N898" s="78" t="s">
        <v>268</v>
      </c>
      <c r="O898" s="78">
        <v>32</v>
      </c>
    </row>
    <row r="899" spans="1:15" s="78" customFormat="1" x14ac:dyDescent="0.25">
      <c r="A899" s="318" t="s">
        <v>729</v>
      </c>
      <c r="B899" s="323">
        <v>18</v>
      </c>
      <c r="C899" s="78">
        <v>6</v>
      </c>
      <c r="D899" s="78">
        <v>3</v>
      </c>
      <c r="H899" s="78">
        <v>0</v>
      </c>
      <c r="M899" s="78" t="s">
        <v>17</v>
      </c>
      <c r="N899" s="78" t="s">
        <v>268</v>
      </c>
      <c r="O899" s="78">
        <v>32</v>
      </c>
    </row>
    <row r="900" spans="1:15" s="78" customFormat="1" x14ac:dyDescent="0.25">
      <c r="A900" s="318" t="s">
        <v>729</v>
      </c>
      <c r="B900" s="323">
        <v>18</v>
      </c>
      <c r="C900" s="78">
        <v>7</v>
      </c>
      <c r="D900" s="78">
        <v>3</v>
      </c>
      <c r="H900" s="78">
        <v>0</v>
      </c>
      <c r="M900" s="78" t="s">
        <v>17</v>
      </c>
      <c r="N900" s="78" t="s">
        <v>268</v>
      </c>
      <c r="O900" s="78">
        <v>32</v>
      </c>
    </row>
    <row r="901" spans="1:15" s="78" customFormat="1" x14ac:dyDescent="0.25">
      <c r="A901" s="318" t="s">
        <v>729</v>
      </c>
      <c r="B901" s="323">
        <v>18</v>
      </c>
      <c r="C901" s="78">
        <v>8</v>
      </c>
      <c r="D901" s="78">
        <v>3</v>
      </c>
      <c r="H901" s="78">
        <v>0</v>
      </c>
      <c r="M901" s="78" t="s">
        <v>17</v>
      </c>
      <c r="N901" s="78" t="s">
        <v>268</v>
      </c>
      <c r="O901" s="78">
        <v>32</v>
      </c>
    </row>
    <row r="902" spans="1:15" s="78" customFormat="1" x14ac:dyDescent="0.25">
      <c r="A902" s="318" t="s">
        <v>729</v>
      </c>
      <c r="B902" s="323">
        <v>18</v>
      </c>
      <c r="C902" s="78">
        <v>9</v>
      </c>
      <c r="D902" s="78">
        <v>3</v>
      </c>
      <c r="H902" s="78">
        <v>1</v>
      </c>
      <c r="I902" s="78">
        <v>9</v>
      </c>
      <c r="J902" s="78">
        <v>65</v>
      </c>
      <c r="K902" s="78" t="e">
        <v>#N/A</v>
      </c>
      <c r="L902" s="78" t="e">
        <v>#N/A</v>
      </c>
      <c r="M902" s="78" t="s">
        <v>17</v>
      </c>
      <c r="N902" s="78" t="s">
        <v>268</v>
      </c>
      <c r="O902" s="78">
        <v>32</v>
      </c>
    </row>
    <row r="903" spans="1:15" s="78" customFormat="1" x14ac:dyDescent="0.25">
      <c r="A903" s="318" t="s">
        <v>729</v>
      </c>
      <c r="B903" s="323">
        <v>18</v>
      </c>
      <c r="C903" s="78">
        <v>10</v>
      </c>
      <c r="D903" s="78">
        <v>4</v>
      </c>
      <c r="H903" s="78">
        <v>0</v>
      </c>
      <c r="M903" s="78" t="s">
        <v>17</v>
      </c>
      <c r="N903" s="78" t="s">
        <v>268</v>
      </c>
      <c r="O903" s="78">
        <v>32</v>
      </c>
    </row>
    <row r="904" spans="1:15" s="78" customFormat="1" x14ac:dyDescent="0.25">
      <c r="A904" s="318" t="s">
        <v>729</v>
      </c>
      <c r="B904" s="323">
        <v>18</v>
      </c>
      <c r="C904" s="78">
        <v>11</v>
      </c>
      <c r="D904" s="78">
        <v>3</v>
      </c>
      <c r="H904" s="78">
        <v>0</v>
      </c>
      <c r="M904" s="78" t="s">
        <v>17</v>
      </c>
      <c r="N904" s="78" t="s">
        <v>268</v>
      </c>
      <c r="O904" s="78">
        <v>32</v>
      </c>
    </row>
    <row r="905" spans="1:15" s="78" customFormat="1" x14ac:dyDescent="0.25">
      <c r="A905" s="318" t="s">
        <v>729</v>
      </c>
      <c r="B905" s="323">
        <v>18</v>
      </c>
      <c r="C905" s="78">
        <v>12</v>
      </c>
      <c r="D905" s="78">
        <v>3</v>
      </c>
      <c r="H905" s="78">
        <v>1</v>
      </c>
      <c r="I905" s="78">
        <v>9</v>
      </c>
      <c r="J905" s="78">
        <v>67</v>
      </c>
      <c r="K905" s="78" t="e">
        <v>#N/A</v>
      </c>
      <c r="L905" s="78" t="e">
        <v>#N/A</v>
      </c>
      <c r="M905" s="78" t="s">
        <v>17</v>
      </c>
      <c r="N905" s="78" t="s">
        <v>268</v>
      </c>
      <c r="O905" s="78">
        <v>32</v>
      </c>
    </row>
    <row r="906" spans="1:15" s="78" customFormat="1" x14ac:dyDescent="0.25">
      <c r="A906" s="318" t="s">
        <v>729</v>
      </c>
      <c r="B906" s="323">
        <v>18</v>
      </c>
      <c r="C906" s="78">
        <v>13</v>
      </c>
      <c r="D906" s="78">
        <v>4</v>
      </c>
      <c r="H906" s="78">
        <v>0</v>
      </c>
      <c r="M906" s="78" t="s">
        <v>17</v>
      </c>
      <c r="N906" s="78" t="s">
        <v>268</v>
      </c>
      <c r="O906" s="78">
        <v>32</v>
      </c>
    </row>
    <row r="907" spans="1:15" s="78" customFormat="1" x14ac:dyDescent="0.25">
      <c r="A907" s="318" t="s">
        <v>729</v>
      </c>
      <c r="B907" s="323">
        <v>18</v>
      </c>
      <c r="C907" s="78">
        <v>14</v>
      </c>
      <c r="D907" s="78">
        <v>3</v>
      </c>
      <c r="H907" s="78">
        <v>0</v>
      </c>
      <c r="M907" s="78" t="s">
        <v>17</v>
      </c>
      <c r="N907" s="78" t="s">
        <v>268</v>
      </c>
      <c r="O907" s="78">
        <v>32</v>
      </c>
    </row>
    <row r="908" spans="1:15" s="78" customFormat="1" x14ac:dyDescent="0.25">
      <c r="A908" s="318" t="s">
        <v>729</v>
      </c>
      <c r="B908" s="323">
        <v>18</v>
      </c>
      <c r="C908" s="78">
        <v>15</v>
      </c>
      <c r="D908" s="78">
        <v>3</v>
      </c>
      <c r="H908" s="78">
        <v>0</v>
      </c>
      <c r="M908" s="78" t="s">
        <v>17</v>
      </c>
      <c r="N908" s="78" t="s">
        <v>268</v>
      </c>
      <c r="O908" s="78">
        <v>32</v>
      </c>
    </row>
    <row r="909" spans="1:15" s="78" customFormat="1" x14ac:dyDescent="0.25">
      <c r="A909" s="318" t="s">
        <v>729</v>
      </c>
      <c r="B909" s="323">
        <v>18</v>
      </c>
      <c r="C909" s="78">
        <v>16</v>
      </c>
      <c r="D909" s="78">
        <v>3</v>
      </c>
      <c r="H909" s="78">
        <v>0</v>
      </c>
      <c r="M909" s="78" t="s">
        <v>17</v>
      </c>
      <c r="N909" s="78" t="s">
        <v>268</v>
      </c>
      <c r="O909" s="78">
        <v>32</v>
      </c>
    </row>
    <row r="910" spans="1:15" s="78" customFormat="1" x14ac:dyDescent="0.25">
      <c r="A910" s="318" t="s">
        <v>729</v>
      </c>
      <c r="B910" s="323">
        <v>18</v>
      </c>
      <c r="C910" s="78">
        <v>17</v>
      </c>
      <c r="D910" s="78">
        <v>4</v>
      </c>
      <c r="H910" s="78">
        <v>0</v>
      </c>
      <c r="M910" s="78" t="s">
        <v>17</v>
      </c>
      <c r="N910" s="78" t="s">
        <v>268</v>
      </c>
      <c r="O910" s="78">
        <v>32</v>
      </c>
    </row>
    <row r="911" spans="1:15" s="78" customFormat="1" x14ac:dyDescent="0.25">
      <c r="A911" s="318" t="s">
        <v>729</v>
      </c>
      <c r="B911" s="323">
        <v>18</v>
      </c>
      <c r="C911" s="78">
        <v>18</v>
      </c>
      <c r="D911" s="78">
        <v>3</v>
      </c>
      <c r="H911" s="78">
        <v>0</v>
      </c>
      <c r="M911" s="78" t="s">
        <v>17</v>
      </c>
      <c r="N911" s="78" t="s">
        <v>268</v>
      </c>
      <c r="O911" s="78">
        <v>32</v>
      </c>
    </row>
    <row r="912" spans="1:15" s="78" customFormat="1" x14ac:dyDescent="0.25">
      <c r="A912" s="318" t="s">
        <v>729</v>
      </c>
      <c r="B912" s="323">
        <v>18</v>
      </c>
      <c r="C912" s="78">
        <v>19</v>
      </c>
      <c r="D912" s="78">
        <v>3</v>
      </c>
      <c r="H912" s="78">
        <v>0</v>
      </c>
      <c r="M912" s="78" t="s">
        <v>17</v>
      </c>
      <c r="N912" s="78" t="s">
        <v>268</v>
      </c>
      <c r="O912" s="78">
        <v>32</v>
      </c>
    </row>
    <row r="913" spans="1:15" s="78" customFormat="1" x14ac:dyDescent="0.25">
      <c r="A913" s="318" t="s">
        <v>729</v>
      </c>
      <c r="B913" s="323">
        <v>18</v>
      </c>
      <c r="C913" s="78">
        <v>20</v>
      </c>
      <c r="D913" s="78">
        <v>3</v>
      </c>
      <c r="H913" s="78">
        <v>0</v>
      </c>
      <c r="M913" s="78" t="s">
        <v>17</v>
      </c>
      <c r="N913" s="78" t="s">
        <v>268</v>
      </c>
      <c r="O913" s="78">
        <v>32</v>
      </c>
    </row>
    <row r="914" spans="1:15" s="78" customFormat="1" x14ac:dyDescent="0.25">
      <c r="A914" s="318" t="s">
        <v>729</v>
      </c>
      <c r="B914" s="323">
        <v>18</v>
      </c>
      <c r="C914" s="78">
        <v>21</v>
      </c>
      <c r="D914" s="78">
        <v>3</v>
      </c>
      <c r="H914" s="78">
        <v>0</v>
      </c>
      <c r="M914" s="78" t="s">
        <v>17</v>
      </c>
      <c r="N914" s="78" t="s">
        <v>268</v>
      </c>
      <c r="O914" s="78">
        <v>32</v>
      </c>
    </row>
    <row r="915" spans="1:15" s="78" customFormat="1" x14ac:dyDescent="0.25">
      <c r="A915" s="318" t="s">
        <v>729</v>
      </c>
      <c r="B915" s="323">
        <v>18</v>
      </c>
      <c r="C915" s="78">
        <v>22</v>
      </c>
      <c r="D915" s="78" t="s">
        <v>58</v>
      </c>
      <c r="H915" s="78">
        <v>0</v>
      </c>
      <c r="M915" s="78" t="s">
        <v>17</v>
      </c>
      <c r="N915" s="78" t="s">
        <v>268</v>
      </c>
      <c r="O915" s="78">
        <v>32</v>
      </c>
    </row>
    <row r="916" spans="1:15" s="78" customFormat="1" x14ac:dyDescent="0.25">
      <c r="A916" s="318" t="s">
        <v>729</v>
      </c>
      <c r="B916" s="323">
        <v>18</v>
      </c>
      <c r="C916" s="78">
        <v>23</v>
      </c>
      <c r="D916" s="78" t="s">
        <v>58</v>
      </c>
      <c r="H916" s="78">
        <v>0</v>
      </c>
      <c r="M916" s="78" t="s">
        <v>17</v>
      </c>
      <c r="N916" s="78" t="s">
        <v>268</v>
      </c>
      <c r="O916" s="78">
        <v>32</v>
      </c>
    </row>
    <row r="917" spans="1:15" s="78" customFormat="1" x14ac:dyDescent="0.25">
      <c r="A917" s="318" t="s">
        <v>729</v>
      </c>
      <c r="B917" s="323">
        <v>18</v>
      </c>
      <c r="C917" s="78">
        <v>24</v>
      </c>
      <c r="D917" s="78" t="s">
        <v>58</v>
      </c>
      <c r="H917" s="78">
        <v>0</v>
      </c>
      <c r="M917" s="78" t="s">
        <v>17</v>
      </c>
      <c r="N917" s="78" t="s">
        <v>268</v>
      </c>
      <c r="O917" s="78">
        <v>32</v>
      </c>
    </row>
    <row r="918" spans="1:15" s="78" customFormat="1" x14ac:dyDescent="0.25">
      <c r="A918" s="318" t="s">
        <v>729</v>
      </c>
      <c r="B918" s="323">
        <v>18</v>
      </c>
      <c r="C918" s="78">
        <v>25</v>
      </c>
      <c r="D918" s="78" t="s">
        <v>58</v>
      </c>
      <c r="H918" s="78">
        <v>0</v>
      </c>
      <c r="M918" s="78" t="s">
        <v>17</v>
      </c>
      <c r="N918" s="78" t="s">
        <v>268</v>
      </c>
      <c r="O918" s="78">
        <v>32</v>
      </c>
    </row>
    <row r="919" spans="1:15" s="78" customFormat="1" x14ac:dyDescent="0.25">
      <c r="A919" s="318" t="s">
        <v>729</v>
      </c>
      <c r="B919" s="323">
        <v>18</v>
      </c>
      <c r="C919" s="78">
        <v>26</v>
      </c>
      <c r="D919" s="78" t="s">
        <v>58</v>
      </c>
      <c r="H919" s="78">
        <v>0</v>
      </c>
      <c r="M919" s="78" t="s">
        <v>17</v>
      </c>
      <c r="N919" s="78" t="s">
        <v>268</v>
      </c>
      <c r="O919" s="78">
        <v>32</v>
      </c>
    </row>
    <row r="920" spans="1:15" s="78" customFormat="1" x14ac:dyDescent="0.25">
      <c r="A920" s="318" t="s">
        <v>729</v>
      </c>
      <c r="B920" s="323">
        <v>18</v>
      </c>
      <c r="C920" s="78">
        <v>27</v>
      </c>
      <c r="D920" s="78" t="s">
        <v>58</v>
      </c>
      <c r="H920" s="78">
        <v>0</v>
      </c>
      <c r="M920" s="78" t="s">
        <v>17</v>
      </c>
      <c r="N920" s="78" t="s">
        <v>268</v>
      </c>
      <c r="O920" s="78">
        <v>32</v>
      </c>
    </row>
    <row r="921" spans="1:15" s="78" customFormat="1" ht="15" customHeight="1" x14ac:dyDescent="0.25">
      <c r="A921" s="318" t="s">
        <v>729</v>
      </c>
      <c r="B921" s="323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268</v>
      </c>
      <c r="O921" s="78">
        <v>32</v>
      </c>
    </row>
    <row r="922" spans="1:15" s="78" customFormat="1" x14ac:dyDescent="0.25">
      <c r="A922" s="318" t="s">
        <v>729</v>
      </c>
      <c r="B922" s="323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268</v>
      </c>
      <c r="O922" s="78">
        <v>32</v>
      </c>
    </row>
    <row r="923" spans="1:15" s="78" customFormat="1" x14ac:dyDescent="0.25">
      <c r="A923" s="318" t="s">
        <v>729</v>
      </c>
      <c r="B923" s="323">
        <v>18</v>
      </c>
      <c r="C923" s="78">
        <v>3</v>
      </c>
      <c r="D923" s="78">
        <v>3</v>
      </c>
      <c r="H923" s="78">
        <v>0</v>
      </c>
      <c r="M923" s="78" t="s">
        <v>17</v>
      </c>
      <c r="N923" s="78" t="s">
        <v>268</v>
      </c>
      <c r="O923" s="78">
        <v>32</v>
      </c>
    </row>
    <row r="924" spans="1:15" s="78" customFormat="1" x14ac:dyDescent="0.25">
      <c r="A924" s="318" t="s">
        <v>729</v>
      </c>
      <c r="B924" s="323">
        <v>18</v>
      </c>
      <c r="C924" s="78">
        <v>4</v>
      </c>
      <c r="D924" s="78">
        <v>3</v>
      </c>
      <c r="H924" s="78">
        <v>0</v>
      </c>
      <c r="M924" s="78" t="s">
        <v>17</v>
      </c>
      <c r="N924" s="78" t="s">
        <v>268</v>
      </c>
      <c r="O924" s="78">
        <v>32</v>
      </c>
    </row>
    <row r="925" spans="1:15" s="78" customFormat="1" x14ac:dyDescent="0.25">
      <c r="A925" s="318" t="s">
        <v>729</v>
      </c>
      <c r="B925" s="323">
        <v>18</v>
      </c>
      <c r="C925" s="78">
        <v>5</v>
      </c>
      <c r="D925" s="78">
        <v>3</v>
      </c>
      <c r="H925" s="78">
        <v>0</v>
      </c>
      <c r="M925" s="78" t="s">
        <v>17</v>
      </c>
      <c r="N925" s="78" t="s">
        <v>268</v>
      </c>
      <c r="O925" s="78">
        <v>32</v>
      </c>
    </row>
    <row r="926" spans="1:15" s="78" customFormat="1" x14ac:dyDescent="0.25">
      <c r="A926" s="318" t="s">
        <v>729</v>
      </c>
      <c r="B926" s="323">
        <v>18</v>
      </c>
      <c r="C926" s="78">
        <v>6</v>
      </c>
      <c r="D926" s="78">
        <v>3</v>
      </c>
      <c r="H926" s="78">
        <v>0</v>
      </c>
      <c r="M926" s="78" t="s">
        <v>17</v>
      </c>
      <c r="N926" s="78" t="s">
        <v>268</v>
      </c>
      <c r="O926" s="78">
        <v>32</v>
      </c>
    </row>
    <row r="927" spans="1:15" s="78" customFormat="1" x14ac:dyDescent="0.25">
      <c r="A927" s="318" t="s">
        <v>729</v>
      </c>
      <c r="B927" s="323">
        <v>18</v>
      </c>
      <c r="C927" s="78">
        <v>7</v>
      </c>
      <c r="D927" s="78">
        <v>3</v>
      </c>
      <c r="H927" s="78">
        <v>0</v>
      </c>
      <c r="M927" s="78" t="s">
        <v>17</v>
      </c>
      <c r="N927" s="78" t="s">
        <v>268</v>
      </c>
      <c r="O927" s="78">
        <v>32</v>
      </c>
    </row>
    <row r="928" spans="1:15" s="78" customFormat="1" x14ac:dyDescent="0.25">
      <c r="A928" s="318" t="s">
        <v>729</v>
      </c>
      <c r="B928" s="323">
        <v>18</v>
      </c>
      <c r="C928" s="78">
        <v>8</v>
      </c>
      <c r="D928" s="78">
        <v>3</v>
      </c>
      <c r="H928" s="78">
        <v>0</v>
      </c>
      <c r="M928" s="78" t="s">
        <v>17</v>
      </c>
      <c r="N928" s="78" t="s">
        <v>268</v>
      </c>
      <c r="O928" s="78">
        <v>32</v>
      </c>
    </row>
    <row r="929" spans="1:15" s="78" customFormat="1" x14ac:dyDescent="0.25">
      <c r="A929" s="318" t="s">
        <v>729</v>
      </c>
      <c r="B929" s="323">
        <v>18</v>
      </c>
      <c r="C929" s="78">
        <v>9</v>
      </c>
      <c r="D929" s="78">
        <v>3</v>
      </c>
      <c r="H929" s="78">
        <v>1</v>
      </c>
      <c r="I929" s="78">
        <v>10</v>
      </c>
      <c r="J929" s="78">
        <v>65</v>
      </c>
      <c r="K929" s="78" t="e">
        <v>#N/A</v>
      </c>
      <c r="L929" s="78" t="e">
        <v>#N/A</v>
      </c>
      <c r="M929" s="78" t="s">
        <v>17</v>
      </c>
      <c r="N929" s="78" t="s">
        <v>268</v>
      </c>
      <c r="O929" s="78">
        <v>32</v>
      </c>
    </row>
    <row r="930" spans="1:15" s="78" customFormat="1" x14ac:dyDescent="0.25">
      <c r="A930" s="318" t="s">
        <v>729</v>
      </c>
      <c r="B930" s="323">
        <v>18</v>
      </c>
      <c r="C930" s="78">
        <v>10</v>
      </c>
      <c r="D930" s="78">
        <v>4</v>
      </c>
      <c r="H930" s="78">
        <v>0</v>
      </c>
      <c r="M930" s="78" t="s">
        <v>17</v>
      </c>
      <c r="N930" s="78" t="s">
        <v>268</v>
      </c>
      <c r="O930" s="78">
        <v>32</v>
      </c>
    </row>
    <row r="931" spans="1:15" s="78" customFormat="1" x14ac:dyDescent="0.25">
      <c r="A931" s="318" t="s">
        <v>729</v>
      </c>
      <c r="B931" s="323">
        <v>18</v>
      </c>
      <c r="C931" s="78">
        <v>11</v>
      </c>
      <c r="D931" s="78">
        <v>3</v>
      </c>
      <c r="H931" s="78">
        <v>0</v>
      </c>
      <c r="M931" s="78" t="s">
        <v>17</v>
      </c>
      <c r="N931" s="78" t="s">
        <v>268</v>
      </c>
      <c r="O931" s="78">
        <v>32</v>
      </c>
    </row>
    <row r="932" spans="1:15" s="78" customFormat="1" x14ac:dyDescent="0.25">
      <c r="A932" s="318" t="s">
        <v>729</v>
      </c>
      <c r="B932" s="323">
        <v>18</v>
      </c>
      <c r="C932" s="78">
        <v>12</v>
      </c>
      <c r="D932" s="78">
        <v>3</v>
      </c>
      <c r="H932" s="78">
        <v>1</v>
      </c>
      <c r="I932" s="78">
        <v>10</v>
      </c>
      <c r="J932" s="78">
        <v>67</v>
      </c>
      <c r="K932" s="78" t="e">
        <v>#N/A</v>
      </c>
      <c r="L932" s="78" t="e">
        <v>#N/A</v>
      </c>
      <c r="M932" s="78" t="s">
        <v>17</v>
      </c>
      <c r="N932" s="78" t="s">
        <v>268</v>
      </c>
      <c r="O932" s="78">
        <v>32</v>
      </c>
    </row>
    <row r="933" spans="1:15" s="78" customFormat="1" x14ac:dyDescent="0.25">
      <c r="A933" s="318" t="s">
        <v>729</v>
      </c>
      <c r="B933" s="323">
        <v>18</v>
      </c>
      <c r="C933" s="78">
        <v>13</v>
      </c>
      <c r="D933" s="78">
        <v>4</v>
      </c>
      <c r="H933" s="78">
        <v>0</v>
      </c>
      <c r="M933" s="78" t="s">
        <v>17</v>
      </c>
      <c r="N933" s="78" t="s">
        <v>268</v>
      </c>
      <c r="O933" s="78">
        <v>32</v>
      </c>
    </row>
    <row r="934" spans="1:15" s="78" customFormat="1" x14ac:dyDescent="0.25">
      <c r="A934" s="318" t="s">
        <v>729</v>
      </c>
      <c r="B934" s="323">
        <v>18</v>
      </c>
      <c r="C934" s="78">
        <v>14</v>
      </c>
      <c r="D934" s="78">
        <v>3</v>
      </c>
      <c r="H934" s="78">
        <v>0</v>
      </c>
      <c r="M934" s="78" t="s">
        <v>17</v>
      </c>
      <c r="N934" s="78" t="s">
        <v>268</v>
      </c>
      <c r="O934" s="78">
        <v>32</v>
      </c>
    </row>
    <row r="935" spans="1:15" s="78" customFormat="1" x14ac:dyDescent="0.25">
      <c r="A935" s="318" t="s">
        <v>729</v>
      </c>
      <c r="B935" s="323">
        <v>18</v>
      </c>
      <c r="C935" s="78">
        <v>15</v>
      </c>
      <c r="D935" s="78">
        <v>3</v>
      </c>
      <c r="H935" s="78">
        <v>0</v>
      </c>
      <c r="M935" s="78" t="s">
        <v>17</v>
      </c>
      <c r="N935" s="78" t="s">
        <v>268</v>
      </c>
      <c r="O935" s="78">
        <v>32</v>
      </c>
    </row>
    <row r="936" spans="1:15" s="78" customFormat="1" x14ac:dyDescent="0.25">
      <c r="A936" s="318" t="s">
        <v>729</v>
      </c>
      <c r="B936" s="323">
        <v>18</v>
      </c>
      <c r="C936" s="78">
        <v>16</v>
      </c>
      <c r="D936" s="78">
        <v>3</v>
      </c>
      <c r="H936" s="78">
        <v>0</v>
      </c>
      <c r="M936" s="78" t="s">
        <v>17</v>
      </c>
      <c r="N936" s="78" t="s">
        <v>268</v>
      </c>
      <c r="O936" s="78">
        <v>32</v>
      </c>
    </row>
    <row r="937" spans="1:15" s="78" customFormat="1" x14ac:dyDescent="0.25">
      <c r="A937" s="318" t="s">
        <v>729</v>
      </c>
      <c r="B937" s="323">
        <v>18</v>
      </c>
      <c r="C937" s="78">
        <v>17</v>
      </c>
      <c r="D937" s="78">
        <v>4</v>
      </c>
      <c r="H937" s="78">
        <v>0</v>
      </c>
      <c r="M937" s="78" t="s">
        <v>17</v>
      </c>
      <c r="N937" s="78" t="s">
        <v>268</v>
      </c>
      <c r="O937" s="78">
        <v>32</v>
      </c>
    </row>
    <row r="938" spans="1:15" s="78" customFormat="1" x14ac:dyDescent="0.25">
      <c r="A938" s="318" t="s">
        <v>729</v>
      </c>
      <c r="B938" s="323">
        <v>18</v>
      </c>
      <c r="C938" s="78">
        <v>18</v>
      </c>
      <c r="D938" s="78">
        <v>3</v>
      </c>
      <c r="H938" s="78">
        <v>0</v>
      </c>
      <c r="M938" s="78" t="s">
        <v>17</v>
      </c>
      <c r="N938" s="78" t="s">
        <v>268</v>
      </c>
      <c r="O938" s="78">
        <v>32</v>
      </c>
    </row>
    <row r="939" spans="1:15" s="78" customFormat="1" x14ac:dyDescent="0.25">
      <c r="A939" s="318" t="s">
        <v>729</v>
      </c>
      <c r="B939" s="323">
        <v>18</v>
      </c>
      <c r="C939" s="78">
        <v>19</v>
      </c>
      <c r="D939" s="78">
        <v>3</v>
      </c>
      <c r="H939" s="78">
        <v>0</v>
      </c>
      <c r="M939" s="78" t="s">
        <v>17</v>
      </c>
      <c r="N939" s="78" t="s">
        <v>268</v>
      </c>
      <c r="O939" s="78">
        <v>32</v>
      </c>
    </row>
    <row r="940" spans="1:15" s="78" customFormat="1" x14ac:dyDescent="0.25">
      <c r="A940" s="318" t="s">
        <v>729</v>
      </c>
      <c r="B940" s="323">
        <v>18</v>
      </c>
      <c r="C940" s="78">
        <v>20</v>
      </c>
      <c r="D940" s="78">
        <v>3</v>
      </c>
      <c r="H940" s="78">
        <v>0</v>
      </c>
      <c r="M940" s="78" t="s">
        <v>17</v>
      </c>
      <c r="N940" s="78" t="s">
        <v>268</v>
      </c>
      <c r="O940" s="78">
        <v>32</v>
      </c>
    </row>
    <row r="941" spans="1:15" s="78" customFormat="1" x14ac:dyDescent="0.25">
      <c r="A941" s="318" t="s">
        <v>729</v>
      </c>
      <c r="B941" s="323">
        <v>18</v>
      </c>
      <c r="C941" s="78">
        <v>21</v>
      </c>
      <c r="D941" s="78">
        <v>3</v>
      </c>
      <c r="H941" s="78">
        <v>0</v>
      </c>
      <c r="M941" s="78" t="s">
        <v>17</v>
      </c>
      <c r="N941" s="78" t="s">
        <v>268</v>
      </c>
      <c r="O941" s="78">
        <v>32</v>
      </c>
    </row>
    <row r="942" spans="1:15" s="78" customFormat="1" x14ac:dyDescent="0.25">
      <c r="A942" s="318" t="s">
        <v>729</v>
      </c>
      <c r="B942" s="323">
        <v>18</v>
      </c>
      <c r="C942" s="78">
        <v>22</v>
      </c>
      <c r="D942" s="78" t="s">
        <v>58</v>
      </c>
      <c r="H942" s="78">
        <v>0</v>
      </c>
      <c r="M942" s="78" t="s">
        <v>17</v>
      </c>
      <c r="N942" s="78" t="s">
        <v>268</v>
      </c>
      <c r="O942" s="78">
        <v>32</v>
      </c>
    </row>
    <row r="943" spans="1:15" s="78" customFormat="1" x14ac:dyDescent="0.25">
      <c r="A943" s="318" t="s">
        <v>729</v>
      </c>
      <c r="B943" s="323">
        <v>18</v>
      </c>
      <c r="C943" s="78">
        <v>23</v>
      </c>
      <c r="D943" s="78" t="s">
        <v>58</v>
      </c>
      <c r="H943" s="78">
        <v>0</v>
      </c>
      <c r="M943" s="78" t="s">
        <v>17</v>
      </c>
      <c r="N943" s="78" t="s">
        <v>268</v>
      </c>
      <c r="O943" s="78">
        <v>32</v>
      </c>
    </row>
    <row r="944" spans="1:15" s="78" customFormat="1" x14ac:dyDescent="0.25">
      <c r="A944" s="318" t="s">
        <v>729</v>
      </c>
      <c r="B944" s="323">
        <v>18</v>
      </c>
      <c r="C944" s="78">
        <v>24</v>
      </c>
      <c r="D944" s="78" t="s">
        <v>58</v>
      </c>
      <c r="H944" s="78">
        <v>0</v>
      </c>
      <c r="M944" s="78" t="s">
        <v>17</v>
      </c>
      <c r="N944" s="78" t="s">
        <v>268</v>
      </c>
      <c r="O944" s="78">
        <v>32</v>
      </c>
    </row>
    <row r="945" spans="1:15" s="78" customFormat="1" x14ac:dyDescent="0.25">
      <c r="A945" s="318" t="s">
        <v>729</v>
      </c>
      <c r="B945" s="323">
        <v>18</v>
      </c>
      <c r="C945" s="78">
        <v>25</v>
      </c>
      <c r="D945" s="78" t="s">
        <v>58</v>
      </c>
      <c r="H945" s="78">
        <v>0</v>
      </c>
      <c r="M945" s="78" t="s">
        <v>17</v>
      </c>
      <c r="N945" s="78" t="s">
        <v>268</v>
      </c>
      <c r="O945" s="78">
        <v>32</v>
      </c>
    </row>
    <row r="946" spans="1:15" s="78" customFormat="1" x14ac:dyDescent="0.25">
      <c r="A946" s="318" t="s">
        <v>729</v>
      </c>
      <c r="B946" s="323">
        <v>18</v>
      </c>
      <c r="C946" s="78">
        <v>26</v>
      </c>
      <c r="D946" s="78" t="s">
        <v>58</v>
      </c>
      <c r="H946" s="78">
        <v>0</v>
      </c>
      <c r="M946" s="78" t="s">
        <v>17</v>
      </c>
      <c r="N946" s="78" t="s">
        <v>268</v>
      </c>
      <c r="O946" s="78">
        <v>32</v>
      </c>
    </row>
    <row r="947" spans="1:15" s="78" customFormat="1" x14ac:dyDescent="0.25">
      <c r="A947" s="318" t="s">
        <v>729</v>
      </c>
      <c r="B947" s="323">
        <v>18</v>
      </c>
      <c r="C947" s="78">
        <v>27</v>
      </c>
      <c r="D947" s="78" t="s">
        <v>58</v>
      </c>
      <c r="H947" s="78">
        <v>0</v>
      </c>
      <c r="M947" s="78" t="s">
        <v>17</v>
      </c>
      <c r="N947" s="78" t="s">
        <v>268</v>
      </c>
      <c r="O947" s="78">
        <v>32</v>
      </c>
    </row>
    <row r="948" spans="1:15" s="78" customFormat="1" ht="15" customHeight="1" x14ac:dyDescent="0.25">
      <c r="A948" s="318" t="s">
        <v>729</v>
      </c>
      <c r="B948" s="323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268</v>
      </c>
      <c r="O948" s="78">
        <v>32</v>
      </c>
    </row>
    <row r="949" spans="1:15" s="78" customFormat="1" x14ac:dyDescent="0.25">
      <c r="A949" s="318" t="s">
        <v>729</v>
      </c>
      <c r="B949" s="323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268</v>
      </c>
      <c r="O949" s="78">
        <v>32</v>
      </c>
    </row>
    <row r="950" spans="1:15" s="78" customFormat="1" x14ac:dyDescent="0.25">
      <c r="A950" s="318" t="s">
        <v>729</v>
      </c>
      <c r="B950" s="323">
        <v>18</v>
      </c>
      <c r="C950" s="78">
        <v>3</v>
      </c>
      <c r="D950" s="78">
        <v>3</v>
      </c>
      <c r="H950" s="78">
        <v>0</v>
      </c>
      <c r="M950" s="78" t="s">
        <v>17</v>
      </c>
      <c r="N950" s="78" t="s">
        <v>268</v>
      </c>
      <c r="O950" s="78">
        <v>32</v>
      </c>
    </row>
    <row r="951" spans="1:15" s="78" customFormat="1" x14ac:dyDescent="0.25">
      <c r="A951" s="318" t="s">
        <v>729</v>
      </c>
      <c r="B951" s="323">
        <v>18</v>
      </c>
      <c r="C951" s="78">
        <v>4</v>
      </c>
      <c r="D951" s="78">
        <v>3</v>
      </c>
      <c r="H951" s="78">
        <v>0</v>
      </c>
      <c r="M951" s="78" t="s">
        <v>17</v>
      </c>
      <c r="N951" s="78" t="s">
        <v>268</v>
      </c>
      <c r="O951" s="78">
        <v>32</v>
      </c>
    </row>
    <row r="952" spans="1:15" s="78" customFormat="1" x14ac:dyDescent="0.25">
      <c r="A952" s="318" t="s">
        <v>729</v>
      </c>
      <c r="B952" s="323">
        <v>18</v>
      </c>
      <c r="C952" s="78">
        <v>5</v>
      </c>
      <c r="D952" s="78">
        <v>3</v>
      </c>
      <c r="H952" s="78">
        <v>0</v>
      </c>
      <c r="M952" s="78" t="s">
        <v>17</v>
      </c>
      <c r="N952" s="78" t="s">
        <v>268</v>
      </c>
      <c r="O952" s="78">
        <v>32</v>
      </c>
    </row>
    <row r="953" spans="1:15" s="78" customFormat="1" x14ac:dyDescent="0.25">
      <c r="A953" s="318" t="s">
        <v>729</v>
      </c>
      <c r="B953" s="323">
        <v>18</v>
      </c>
      <c r="C953" s="78">
        <v>6</v>
      </c>
      <c r="D953" s="78">
        <v>3</v>
      </c>
      <c r="H953" s="78">
        <v>0</v>
      </c>
      <c r="M953" s="78" t="s">
        <v>17</v>
      </c>
      <c r="N953" s="78" t="s">
        <v>268</v>
      </c>
      <c r="O953" s="78">
        <v>32</v>
      </c>
    </row>
    <row r="954" spans="1:15" s="78" customFormat="1" x14ac:dyDescent="0.25">
      <c r="A954" s="318" t="s">
        <v>729</v>
      </c>
      <c r="B954" s="323">
        <v>18</v>
      </c>
      <c r="C954" s="78">
        <v>7</v>
      </c>
      <c r="D954" s="78">
        <v>3</v>
      </c>
      <c r="H954" s="78">
        <v>0</v>
      </c>
      <c r="M954" s="78" t="s">
        <v>17</v>
      </c>
      <c r="N954" s="78" t="s">
        <v>268</v>
      </c>
      <c r="O954" s="78">
        <v>32</v>
      </c>
    </row>
    <row r="955" spans="1:15" s="78" customFormat="1" x14ac:dyDescent="0.25">
      <c r="A955" s="318" t="s">
        <v>729</v>
      </c>
      <c r="B955" s="323">
        <v>18</v>
      </c>
      <c r="C955" s="78">
        <v>8</v>
      </c>
      <c r="D955" s="78">
        <v>3</v>
      </c>
      <c r="H955" s="78">
        <v>0</v>
      </c>
      <c r="M955" s="78" t="s">
        <v>17</v>
      </c>
      <c r="N955" s="78" t="s">
        <v>268</v>
      </c>
      <c r="O955" s="78">
        <v>32</v>
      </c>
    </row>
    <row r="956" spans="1:15" s="78" customFormat="1" x14ac:dyDescent="0.25">
      <c r="A956" s="318" t="s">
        <v>729</v>
      </c>
      <c r="B956" s="323">
        <v>18</v>
      </c>
      <c r="C956" s="78">
        <v>9</v>
      </c>
      <c r="D956" s="78">
        <v>3</v>
      </c>
      <c r="H956" s="78">
        <v>1</v>
      </c>
      <c r="I956" s="78">
        <v>11</v>
      </c>
      <c r="J956" s="78">
        <v>65</v>
      </c>
      <c r="K956" s="78" t="e">
        <v>#N/A</v>
      </c>
      <c r="L956" s="78" t="e">
        <v>#N/A</v>
      </c>
      <c r="M956" s="78" t="s">
        <v>17</v>
      </c>
      <c r="N956" s="78" t="s">
        <v>268</v>
      </c>
      <c r="O956" s="78">
        <v>32</v>
      </c>
    </row>
    <row r="957" spans="1:15" s="78" customFormat="1" x14ac:dyDescent="0.25">
      <c r="A957" s="318" t="s">
        <v>729</v>
      </c>
      <c r="B957" s="323">
        <v>18</v>
      </c>
      <c r="C957" s="78">
        <v>10</v>
      </c>
      <c r="D957" s="78">
        <v>4</v>
      </c>
      <c r="H957" s="78">
        <v>0</v>
      </c>
      <c r="M957" s="78" t="s">
        <v>17</v>
      </c>
      <c r="N957" s="78" t="s">
        <v>268</v>
      </c>
      <c r="O957" s="78">
        <v>32</v>
      </c>
    </row>
    <row r="958" spans="1:15" s="78" customFormat="1" x14ac:dyDescent="0.25">
      <c r="A958" s="318" t="s">
        <v>729</v>
      </c>
      <c r="B958" s="323">
        <v>18</v>
      </c>
      <c r="C958" s="78">
        <v>11</v>
      </c>
      <c r="D958" s="78">
        <v>3</v>
      </c>
      <c r="H958" s="78">
        <v>0</v>
      </c>
      <c r="M958" s="78" t="s">
        <v>17</v>
      </c>
      <c r="N958" s="78" t="s">
        <v>268</v>
      </c>
      <c r="O958" s="78">
        <v>32</v>
      </c>
    </row>
    <row r="959" spans="1:15" s="78" customFormat="1" x14ac:dyDescent="0.25">
      <c r="A959" s="318" t="s">
        <v>729</v>
      </c>
      <c r="B959" s="323">
        <v>18</v>
      </c>
      <c r="C959" s="78">
        <v>12</v>
      </c>
      <c r="D959" s="78">
        <v>3</v>
      </c>
      <c r="H959" s="78">
        <v>1</v>
      </c>
      <c r="I959" s="78">
        <v>11</v>
      </c>
      <c r="J959" s="78">
        <v>67</v>
      </c>
      <c r="K959" s="78" t="e">
        <v>#N/A</v>
      </c>
      <c r="L959" s="78" t="e">
        <v>#N/A</v>
      </c>
      <c r="M959" s="78" t="s">
        <v>17</v>
      </c>
      <c r="N959" s="78" t="s">
        <v>268</v>
      </c>
      <c r="O959" s="78">
        <v>32</v>
      </c>
    </row>
    <row r="960" spans="1:15" s="78" customFormat="1" x14ac:dyDescent="0.25">
      <c r="A960" s="318" t="s">
        <v>729</v>
      </c>
      <c r="B960" s="323">
        <v>18</v>
      </c>
      <c r="C960" s="78">
        <v>13</v>
      </c>
      <c r="D960" s="78">
        <v>4</v>
      </c>
      <c r="H960" s="78">
        <v>0</v>
      </c>
      <c r="M960" s="78" t="s">
        <v>17</v>
      </c>
      <c r="N960" s="78" t="s">
        <v>268</v>
      </c>
      <c r="O960" s="78">
        <v>32</v>
      </c>
    </row>
    <row r="961" spans="1:15" s="78" customFormat="1" x14ac:dyDescent="0.25">
      <c r="A961" s="318" t="s">
        <v>729</v>
      </c>
      <c r="B961" s="323">
        <v>18</v>
      </c>
      <c r="C961" s="78">
        <v>14</v>
      </c>
      <c r="D961" s="78">
        <v>3</v>
      </c>
      <c r="H961" s="78">
        <v>0</v>
      </c>
      <c r="M961" s="78" t="s">
        <v>17</v>
      </c>
      <c r="N961" s="78" t="s">
        <v>268</v>
      </c>
      <c r="O961" s="78">
        <v>32</v>
      </c>
    </row>
    <row r="962" spans="1:15" s="78" customFormat="1" x14ac:dyDescent="0.25">
      <c r="A962" s="318" t="s">
        <v>729</v>
      </c>
      <c r="B962" s="323">
        <v>18</v>
      </c>
      <c r="C962" s="78">
        <v>15</v>
      </c>
      <c r="D962" s="78">
        <v>3</v>
      </c>
      <c r="H962" s="78">
        <v>0</v>
      </c>
      <c r="M962" s="78" t="s">
        <v>17</v>
      </c>
      <c r="N962" s="78" t="s">
        <v>268</v>
      </c>
      <c r="O962" s="78">
        <v>32</v>
      </c>
    </row>
    <row r="963" spans="1:15" s="78" customFormat="1" x14ac:dyDescent="0.25">
      <c r="A963" s="318" t="s">
        <v>729</v>
      </c>
      <c r="B963" s="323">
        <v>18</v>
      </c>
      <c r="C963" s="78">
        <v>16</v>
      </c>
      <c r="D963" s="78">
        <v>3</v>
      </c>
      <c r="H963" s="78">
        <v>0</v>
      </c>
      <c r="M963" s="78" t="s">
        <v>17</v>
      </c>
      <c r="N963" s="78" t="s">
        <v>268</v>
      </c>
      <c r="O963" s="78">
        <v>32</v>
      </c>
    </row>
    <row r="964" spans="1:15" s="78" customFormat="1" x14ac:dyDescent="0.25">
      <c r="A964" s="318" t="s">
        <v>729</v>
      </c>
      <c r="B964" s="323">
        <v>18</v>
      </c>
      <c r="C964" s="78">
        <v>17</v>
      </c>
      <c r="D964" s="78">
        <v>4</v>
      </c>
      <c r="H964" s="78">
        <v>0</v>
      </c>
      <c r="M964" s="78" t="s">
        <v>17</v>
      </c>
      <c r="N964" s="78" t="s">
        <v>268</v>
      </c>
      <c r="O964" s="78">
        <v>32</v>
      </c>
    </row>
    <row r="965" spans="1:15" s="78" customFormat="1" x14ac:dyDescent="0.25">
      <c r="A965" s="318" t="s">
        <v>729</v>
      </c>
      <c r="B965" s="323">
        <v>18</v>
      </c>
      <c r="C965" s="78">
        <v>18</v>
      </c>
      <c r="D965" s="78">
        <v>3</v>
      </c>
      <c r="H965" s="78">
        <v>0</v>
      </c>
      <c r="M965" s="78" t="s">
        <v>17</v>
      </c>
      <c r="N965" s="78" t="s">
        <v>268</v>
      </c>
      <c r="O965" s="78">
        <v>32</v>
      </c>
    </row>
    <row r="966" spans="1:15" s="78" customFormat="1" x14ac:dyDescent="0.25">
      <c r="A966" s="318" t="s">
        <v>729</v>
      </c>
      <c r="B966" s="323">
        <v>18</v>
      </c>
      <c r="C966" s="78">
        <v>19</v>
      </c>
      <c r="D966" s="78">
        <v>3</v>
      </c>
      <c r="H966" s="78">
        <v>0</v>
      </c>
      <c r="M966" s="78" t="s">
        <v>17</v>
      </c>
      <c r="N966" s="78" t="s">
        <v>268</v>
      </c>
      <c r="O966" s="78">
        <v>32</v>
      </c>
    </row>
    <row r="967" spans="1:15" s="78" customFormat="1" x14ac:dyDescent="0.25">
      <c r="A967" s="318" t="s">
        <v>729</v>
      </c>
      <c r="B967" s="323">
        <v>18</v>
      </c>
      <c r="C967" s="78">
        <v>20</v>
      </c>
      <c r="D967" s="78">
        <v>3</v>
      </c>
      <c r="H967" s="78">
        <v>0</v>
      </c>
      <c r="M967" s="78" t="s">
        <v>17</v>
      </c>
      <c r="N967" s="78" t="s">
        <v>268</v>
      </c>
      <c r="O967" s="78">
        <v>32</v>
      </c>
    </row>
    <row r="968" spans="1:15" s="78" customFormat="1" x14ac:dyDescent="0.25">
      <c r="A968" s="318" t="s">
        <v>729</v>
      </c>
      <c r="B968" s="323">
        <v>18</v>
      </c>
      <c r="C968" s="78">
        <v>21</v>
      </c>
      <c r="D968" s="78">
        <v>3</v>
      </c>
      <c r="H968" s="78">
        <v>0</v>
      </c>
      <c r="M968" s="78" t="s">
        <v>17</v>
      </c>
      <c r="N968" s="78" t="s">
        <v>268</v>
      </c>
      <c r="O968" s="78">
        <v>32</v>
      </c>
    </row>
    <row r="969" spans="1:15" s="78" customFormat="1" x14ac:dyDescent="0.25">
      <c r="A969" s="318" t="s">
        <v>729</v>
      </c>
      <c r="B969" s="323">
        <v>18</v>
      </c>
      <c r="C969" s="78">
        <v>22</v>
      </c>
      <c r="D969" s="78" t="s">
        <v>58</v>
      </c>
      <c r="H969" s="78">
        <v>0</v>
      </c>
      <c r="M969" s="78" t="s">
        <v>17</v>
      </c>
      <c r="N969" s="78" t="s">
        <v>268</v>
      </c>
      <c r="O969" s="78">
        <v>32</v>
      </c>
    </row>
    <row r="970" spans="1:15" s="78" customFormat="1" x14ac:dyDescent="0.25">
      <c r="A970" s="318" t="s">
        <v>729</v>
      </c>
      <c r="B970" s="323">
        <v>18</v>
      </c>
      <c r="C970" s="78">
        <v>23</v>
      </c>
      <c r="D970" s="78" t="s">
        <v>58</v>
      </c>
      <c r="H970" s="78">
        <v>0</v>
      </c>
      <c r="M970" s="78" t="s">
        <v>17</v>
      </c>
      <c r="N970" s="78" t="s">
        <v>268</v>
      </c>
      <c r="O970" s="78">
        <v>32</v>
      </c>
    </row>
    <row r="971" spans="1:15" s="78" customFormat="1" x14ac:dyDescent="0.25">
      <c r="A971" s="318" t="s">
        <v>729</v>
      </c>
      <c r="B971" s="323">
        <v>18</v>
      </c>
      <c r="C971" s="78">
        <v>24</v>
      </c>
      <c r="D971" s="78" t="s">
        <v>58</v>
      </c>
      <c r="H971" s="78">
        <v>0</v>
      </c>
      <c r="M971" s="78" t="s">
        <v>17</v>
      </c>
      <c r="N971" s="78" t="s">
        <v>268</v>
      </c>
      <c r="O971" s="78">
        <v>32</v>
      </c>
    </row>
    <row r="972" spans="1:15" s="78" customFormat="1" x14ac:dyDescent="0.25">
      <c r="A972" s="318" t="s">
        <v>729</v>
      </c>
      <c r="B972" s="323">
        <v>18</v>
      </c>
      <c r="C972" s="78">
        <v>25</v>
      </c>
      <c r="D972" s="78" t="s">
        <v>58</v>
      </c>
      <c r="H972" s="78">
        <v>0</v>
      </c>
      <c r="M972" s="78" t="s">
        <v>17</v>
      </c>
      <c r="N972" s="78" t="s">
        <v>268</v>
      </c>
      <c r="O972" s="78">
        <v>32</v>
      </c>
    </row>
    <row r="973" spans="1:15" s="78" customFormat="1" x14ac:dyDescent="0.25">
      <c r="A973" s="318" t="s">
        <v>729</v>
      </c>
      <c r="B973" s="323">
        <v>18</v>
      </c>
      <c r="C973" s="78">
        <v>26</v>
      </c>
      <c r="D973" s="78" t="s">
        <v>58</v>
      </c>
      <c r="H973" s="78">
        <v>0</v>
      </c>
      <c r="M973" s="78" t="s">
        <v>17</v>
      </c>
      <c r="N973" s="78" t="s">
        <v>268</v>
      </c>
      <c r="O973" s="78">
        <v>32</v>
      </c>
    </row>
    <row r="974" spans="1:15" s="78" customFormat="1" x14ac:dyDescent="0.25">
      <c r="A974" s="318" t="s">
        <v>729</v>
      </c>
      <c r="B974" s="323">
        <v>18</v>
      </c>
      <c r="C974" s="78">
        <v>27</v>
      </c>
      <c r="D974" s="78" t="s">
        <v>58</v>
      </c>
      <c r="H974" s="78">
        <v>0</v>
      </c>
      <c r="M974" s="78" t="s">
        <v>17</v>
      </c>
      <c r="N974" s="78" t="s">
        <v>268</v>
      </c>
      <c r="O974" s="78">
        <v>32</v>
      </c>
    </row>
    <row r="975" spans="1:15" s="78" customFormat="1" ht="15" customHeight="1" x14ac:dyDescent="0.25">
      <c r="A975" s="318" t="s">
        <v>729</v>
      </c>
      <c r="B975" s="323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268</v>
      </c>
      <c r="O975" s="78">
        <v>32</v>
      </c>
    </row>
    <row r="976" spans="1:15" s="78" customFormat="1" x14ac:dyDescent="0.25">
      <c r="A976" s="318" t="s">
        <v>729</v>
      </c>
      <c r="B976" s="323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268</v>
      </c>
      <c r="O976" s="78">
        <v>32</v>
      </c>
    </row>
    <row r="977" spans="1:15" s="78" customFormat="1" x14ac:dyDescent="0.25">
      <c r="A977" s="318" t="s">
        <v>729</v>
      </c>
      <c r="B977" s="323">
        <v>18</v>
      </c>
      <c r="C977" s="78">
        <v>3</v>
      </c>
      <c r="D977" s="78">
        <v>3</v>
      </c>
      <c r="H977" s="78">
        <v>0</v>
      </c>
      <c r="M977" s="78" t="s">
        <v>17</v>
      </c>
      <c r="N977" s="78" t="s">
        <v>268</v>
      </c>
      <c r="O977" s="78">
        <v>32</v>
      </c>
    </row>
    <row r="978" spans="1:15" s="78" customFormat="1" x14ac:dyDescent="0.25">
      <c r="A978" s="318" t="s">
        <v>729</v>
      </c>
      <c r="B978" s="323">
        <v>18</v>
      </c>
      <c r="C978" s="78">
        <v>4</v>
      </c>
      <c r="D978" s="78">
        <v>3</v>
      </c>
      <c r="H978" s="78">
        <v>0</v>
      </c>
      <c r="M978" s="78" t="s">
        <v>17</v>
      </c>
      <c r="N978" s="78" t="s">
        <v>268</v>
      </c>
      <c r="O978" s="78">
        <v>32</v>
      </c>
    </row>
    <row r="979" spans="1:15" s="78" customFormat="1" x14ac:dyDescent="0.25">
      <c r="A979" s="318" t="s">
        <v>729</v>
      </c>
      <c r="B979" s="323">
        <v>18</v>
      </c>
      <c r="C979" s="78">
        <v>5</v>
      </c>
      <c r="D979" s="78">
        <v>3</v>
      </c>
      <c r="H979" s="78">
        <v>0</v>
      </c>
      <c r="M979" s="78" t="s">
        <v>17</v>
      </c>
      <c r="N979" s="78" t="s">
        <v>268</v>
      </c>
      <c r="O979" s="78">
        <v>32</v>
      </c>
    </row>
    <row r="980" spans="1:15" s="78" customFormat="1" x14ac:dyDescent="0.25">
      <c r="A980" s="318" t="s">
        <v>729</v>
      </c>
      <c r="B980" s="323">
        <v>18</v>
      </c>
      <c r="C980" s="78">
        <v>6</v>
      </c>
      <c r="D980" s="78">
        <v>3</v>
      </c>
      <c r="H980" s="78">
        <v>0</v>
      </c>
      <c r="M980" s="78" t="s">
        <v>17</v>
      </c>
      <c r="N980" s="78" t="s">
        <v>268</v>
      </c>
      <c r="O980" s="78">
        <v>32</v>
      </c>
    </row>
    <row r="981" spans="1:15" s="78" customFormat="1" x14ac:dyDescent="0.25">
      <c r="A981" s="318" t="s">
        <v>729</v>
      </c>
      <c r="B981" s="323">
        <v>18</v>
      </c>
      <c r="C981" s="78">
        <v>7</v>
      </c>
      <c r="D981" s="78">
        <v>3</v>
      </c>
      <c r="H981" s="78">
        <v>0</v>
      </c>
      <c r="M981" s="78" t="s">
        <v>17</v>
      </c>
      <c r="N981" s="78" t="s">
        <v>268</v>
      </c>
      <c r="O981" s="78">
        <v>32</v>
      </c>
    </row>
    <row r="982" spans="1:15" s="78" customFormat="1" x14ac:dyDescent="0.25">
      <c r="A982" s="318" t="s">
        <v>729</v>
      </c>
      <c r="B982" s="323">
        <v>18</v>
      </c>
      <c r="C982" s="78">
        <v>8</v>
      </c>
      <c r="D982" s="78">
        <v>3</v>
      </c>
      <c r="H982" s="78">
        <v>0</v>
      </c>
      <c r="M982" s="78" t="s">
        <v>17</v>
      </c>
      <c r="N982" s="78" t="s">
        <v>268</v>
      </c>
      <c r="O982" s="78">
        <v>32</v>
      </c>
    </row>
    <row r="983" spans="1:15" s="78" customFormat="1" x14ac:dyDescent="0.25">
      <c r="A983" s="318" t="s">
        <v>729</v>
      </c>
      <c r="B983" s="323">
        <v>18</v>
      </c>
      <c r="C983" s="78">
        <v>9</v>
      </c>
      <c r="D983" s="78">
        <v>3</v>
      </c>
      <c r="H983" s="78">
        <v>1</v>
      </c>
      <c r="I983" s="78">
        <v>12</v>
      </c>
      <c r="J983" s="78">
        <v>65</v>
      </c>
      <c r="K983" s="78" t="e">
        <v>#N/A</v>
      </c>
      <c r="L983" s="78" t="e">
        <v>#N/A</v>
      </c>
      <c r="M983" s="78" t="s">
        <v>17</v>
      </c>
      <c r="N983" s="78" t="s">
        <v>268</v>
      </c>
      <c r="O983" s="78">
        <v>32</v>
      </c>
    </row>
    <row r="984" spans="1:15" s="78" customFormat="1" x14ac:dyDescent="0.25">
      <c r="A984" s="318" t="s">
        <v>729</v>
      </c>
      <c r="B984" s="323">
        <v>18</v>
      </c>
      <c r="C984" s="78">
        <v>10</v>
      </c>
      <c r="D984" s="78">
        <v>4</v>
      </c>
      <c r="H984" s="78">
        <v>0</v>
      </c>
      <c r="M984" s="78" t="s">
        <v>17</v>
      </c>
      <c r="N984" s="78" t="s">
        <v>268</v>
      </c>
      <c r="O984" s="78">
        <v>32</v>
      </c>
    </row>
    <row r="985" spans="1:15" s="78" customFormat="1" x14ac:dyDescent="0.25">
      <c r="A985" s="318" t="s">
        <v>729</v>
      </c>
      <c r="B985" s="323">
        <v>18</v>
      </c>
      <c r="C985" s="78">
        <v>11</v>
      </c>
      <c r="D985" s="78">
        <v>3</v>
      </c>
      <c r="H985" s="78">
        <v>0</v>
      </c>
      <c r="M985" s="78" t="s">
        <v>17</v>
      </c>
      <c r="N985" s="78" t="s">
        <v>268</v>
      </c>
      <c r="O985" s="78">
        <v>32</v>
      </c>
    </row>
    <row r="986" spans="1:15" s="78" customFormat="1" x14ac:dyDescent="0.25">
      <c r="A986" s="318" t="s">
        <v>729</v>
      </c>
      <c r="B986" s="323">
        <v>18</v>
      </c>
      <c r="C986" s="78">
        <v>12</v>
      </c>
      <c r="D986" s="78">
        <v>3</v>
      </c>
      <c r="H986" s="78">
        <v>1</v>
      </c>
      <c r="I986" s="78">
        <v>12</v>
      </c>
      <c r="J986" s="78">
        <v>67</v>
      </c>
      <c r="K986" s="78" t="e">
        <v>#N/A</v>
      </c>
      <c r="L986" s="78" t="e">
        <v>#N/A</v>
      </c>
      <c r="M986" s="78" t="s">
        <v>17</v>
      </c>
      <c r="N986" s="78" t="s">
        <v>268</v>
      </c>
      <c r="O986" s="78">
        <v>32</v>
      </c>
    </row>
    <row r="987" spans="1:15" s="78" customFormat="1" x14ac:dyDescent="0.25">
      <c r="A987" s="318" t="s">
        <v>729</v>
      </c>
      <c r="B987" s="323">
        <v>18</v>
      </c>
      <c r="C987" s="78">
        <v>13</v>
      </c>
      <c r="D987" s="78">
        <v>4</v>
      </c>
      <c r="H987" s="78">
        <v>0</v>
      </c>
      <c r="M987" s="78" t="s">
        <v>17</v>
      </c>
      <c r="N987" s="78" t="s">
        <v>268</v>
      </c>
      <c r="O987" s="78">
        <v>32</v>
      </c>
    </row>
    <row r="988" spans="1:15" s="78" customFormat="1" x14ac:dyDescent="0.25">
      <c r="A988" s="318" t="s">
        <v>729</v>
      </c>
      <c r="B988" s="323">
        <v>18</v>
      </c>
      <c r="C988" s="78">
        <v>14</v>
      </c>
      <c r="D988" s="78">
        <v>3</v>
      </c>
      <c r="H988" s="78">
        <v>0</v>
      </c>
      <c r="M988" s="78" t="s">
        <v>17</v>
      </c>
      <c r="N988" s="78" t="s">
        <v>268</v>
      </c>
      <c r="O988" s="78">
        <v>32</v>
      </c>
    </row>
    <row r="989" spans="1:15" s="78" customFormat="1" x14ac:dyDescent="0.25">
      <c r="A989" s="318" t="s">
        <v>729</v>
      </c>
      <c r="B989" s="323">
        <v>18</v>
      </c>
      <c r="C989" s="78">
        <v>15</v>
      </c>
      <c r="D989" s="78">
        <v>3</v>
      </c>
      <c r="H989" s="78">
        <v>0</v>
      </c>
      <c r="M989" s="78" t="s">
        <v>17</v>
      </c>
      <c r="N989" s="78" t="s">
        <v>268</v>
      </c>
      <c r="O989" s="78">
        <v>32</v>
      </c>
    </row>
    <row r="990" spans="1:15" s="78" customFormat="1" x14ac:dyDescent="0.25">
      <c r="A990" s="318" t="s">
        <v>729</v>
      </c>
      <c r="B990" s="323">
        <v>18</v>
      </c>
      <c r="C990" s="78">
        <v>16</v>
      </c>
      <c r="D990" s="78">
        <v>3</v>
      </c>
      <c r="H990" s="78">
        <v>0</v>
      </c>
      <c r="M990" s="78" t="s">
        <v>17</v>
      </c>
      <c r="N990" s="78" t="s">
        <v>268</v>
      </c>
      <c r="O990" s="78">
        <v>32</v>
      </c>
    </row>
    <row r="991" spans="1:15" s="78" customFormat="1" x14ac:dyDescent="0.25">
      <c r="A991" s="318" t="s">
        <v>729</v>
      </c>
      <c r="B991" s="323">
        <v>18</v>
      </c>
      <c r="C991" s="78">
        <v>17</v>
      </c>
      <c r="D991" s="78">
        <v>4</v>
      </c>
      <c r="H991" s="78">
        <v>0</v>
      </c>
      <c r="M991" s="78" t="s">
        <v>17</v>
      </c>
      <c r="N991" s="78" t="s">
        <v>268</v>
      </c>
      <c r="O991" s="78">
        <v>32</v>
      </c>
    </row>
    <row r="992" spans="1:15" s="78" customFormat="1" x14ac:dyDescent="0.25">
      <c r="A992" s="318" t="s">
        <v>729</v>
      </c>
      <c r="B992" s="323">
        <v>18</v>
      </c>
      <c r="C992" s="78">
        <v>18</v>
      </c>
      <c r="D992" s="78">
        <v>3</v>
      </c>
      <c r="H992" s="78">
        <v>0</v>
      </c>
      <c r="M992" s="78" t="s">
        <v>17</v>
      </c>
      <c r="N992" s="78" t="s">
        <v>268</v>
      </c>
      <c r="O992" s="78">
        <v>32</v>
      </c>
    </row>
    <row r="993" spans="1:15" s="78" customFormat="1" x14ac:dyDescent="0.25">
      <c r="A993" s="318" t="s">
        <v>729</v>
      </c>
      <c r="B993" s="323">
        <v>18</v>
      </c>
      <c r="C993" s="78">
        <v>19</v>
      </c>
      <c r="D993" s="78">
        <v>3</v>
      </c>
      <c r="H993" s="78">
        <v>0</v>
      </c>
      <c r="M993" s="78" t="s">
        <v>17</v>
      </c>
      <c r="N993" s="78" t="s">
        <v>268</v>
      </c>
      <c r="O993" s="78">
        <v>32</v>
      </c>
    </row>
    <row r="994" spans="1:15" s="78" customFormat="1" x14ac:dyDescent="0.25">
      <c r="A994" s="318" t="s">
        <v>729</v>
      </c>
      <c r="B994" s="323">
        <v>18</v>
      </c>
      <c r="C994" s="78">
        <v>20</v>
      </c>
      <c r="D994" s="78">
        <v>3</v>
      </c>
      <c r="H994" s="78">
        <v>0</v>
      </c>
      <c r="M994" s="78" t="s">
        <v>17</v>
      </c>
      <c r="N994" s="78" t="s">
        <v>268</v>
      </c>
      <c r="O994" s="78">
        <v>32</v>
      </c>
    </row>
    <row r="995" spans="1:15" s="78" customFormat="1" x14ac:dyDescent="0.25">
      <c r="A995" s="318" t="s">
        <v>729</v>
      </c>
      <c r="B995" s="323">
        <v>18</v>
      </c>
      <c r="C995" s="78">
        <v>21</v>
      </c>
      <c r="D995" s="78">
        <v>3</v>
      </c>
      <c r="H995" s="78">
        <v>0</v>
      </c>
      <c r="M995" s="78" t="s">
        <v>17</v>
      </c>
      <c r="N995" s="78" t="s">
        <v>268</v>
      </c>
      <c r="O995" s="78">
        <v>32</v>
      </c>
    </row>
    <row r="996" spans="1:15" s="78" customFormat="1" x14ac:dyDescent="0.25">
      <c r="A996" s="318" t="s">
        <v>729</v>
      </c>
      <c r="B996" s="323">
        <v>18</v>
      </c>
      <c r="C996" s="78">
        <v>22</v>
      </c>
      <c r="D996" s="78" t="s">
        <v>58</v>
      </c>
      <c r="H996" s="78">
        <v>0</v>
      </c>
      <c r="M996" s="78" t="s">
        <v>17</v>
      </c>
      <c r="N996" s="78" t="s">
        <v>268</v>
      </c>
      <c r="O996" s="78">
        <v>32</v>
      </c>
    </row>
    <row r="997" spans="1:15" s="78" customFormat="1" x14ac:dyDescent="0.25">
      <c r="A997" s="318" t="s">
        <v>729</v>
      </c>
      <c r="B997" s="323">
        <v>18</v>
      </c>
      <c r="C997" s="78">
        <v>23</v>
      </c>
      <c r="D997" s="78" t="s">
        <v>58</v>
      </c>
      <c r="H997" s="78">
        <v>0</v>
      </c>
      <c r="M997" s="78" t="s">
        <v>17</v>
      </c>
      <c r="N997" s="78" t="s">
        <v>268</v>
      </c>
      <c r="O997" s="78">
        <v>32</v>
      </c>
    </row>
    <row r="998" spans="1:15" s="78" customFormat="1" x14ac:dyDescent="0.25">
      <c r="A998" s="318" t="s">
        <v>729</v>
      </c>
      <c r="B998" s="323">
        <v>18</v>
      </c>
      <c r="C998" s="78">
        <v>24</v>
      </c>
      <c r="D998" s="78" t="s">
        <v>58</v>
      </c>
      <c r="H998" s="78">
        <v>0</v>
      </c>
      <c r="M998" s="78" t="s">
        <v>17</v>
      </c>
      <c r="N998" s="78" t="s">
        <v>268</v>
      </c>
      <c r="O998" s="78">
        <v>32</v>
      </c>
    </row>
    <row r="999" spans="1:15" s="78" customFormat="1" x14ac:dyDescent="0.25">
      <c r="A999" s="318" t="s">
        <v>729</v>
      </c>
      <c r="B999" s="323">
        <v>18</v>
      </c>
      <c r="C999" s="78">
        <v>25</v>
      </c>
      <c r="D999" s="78" t="s">
        <v>58</v>
      </c>
      <c r="H999" s="78">
        <v>0</v>
      </c>
      <c r="M999" s="78" t="s">
        <v>17</v>
      </c>
      <c r="N999" s="78" t="s">
        <v>268</v>
      </c>
      <c r="O999" s="78">
        <v>32</v>
      </c>
    </row>
    <row r="1000" spans="1:15" s="78" customFormat="1" x14ac:dyDescent="0.25">
      <c r="A1000" s="318" t="s">
        <v>729</v>
      </c>
      <c r="B1000" s="323">
        <v>18</v>
      </c>
      <c r="C1000" s="78">
        <v>26</v>
      </c>
      <c r="D1000" s="78" t="s">
        <v>58</v>
      </c>
      <c r="H1000" s="78">
        <v>0</v>
      </c>
      <c r="M1000" s="78" t="s">
        <v>17</v>
      </c>
      <c r="N1000" s="78" t="s">
        <v>268</v>
      </c>
      <c r="O1000" s="78">
        <v>32</v>
      </c>
    </row>
    <row r="1001" spans="1:15" s="78" customFormat="1" x14ac:dyDescent="0.25">
      <c r="A1001" s="318" t="s">
        <v>729</v>
      </c>
      <c r="B1001" s="323">
        <v>18</v>
      </c>
      <c r="C1001" s="78">
        <v>27</v>
      </c>
      <c r="D1001" s="78" t="s">
        <v>58</v>
      </c>
      <c r="H1001" s="78">
        <v>0</v>
      </c>
      <c r="M1001" s="78" t="s">
        <v>17</v>
      </c>
      <c r="N1001" s="78" t="s">
        <v>268</v>
      </c>
      <c r="O1001" s="78">
        <v>32</v>
      </c>
    </row>
    <row r="1002" spans="1:15" s="78" customFormat="1" ht="15" customHeight="1" x14ac:dyDescent="0.25">
      <c r="A1002" s="318" t="s">
        <v>729</v>
      </c>
      <c r="B1002" s="323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268</v>
      </c>
      <c r="O1002" s="78">
        <v>32</v>
      </c>
    </row>
    <row r="1003" spans="1:15" s="78" customFormat="1" x14ac:dyDescent="0.25">
      <c r="A1003" s="318" t="s">
        <v>729</v>
      </c>
      <c r="B1003" s="323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268</v>
      </c>
      <c r="O1003" s="78">
        <v>32</v>
      </c>
    </row>
    <row r="1004" spans="1:15" s="78" customFormat="1" x14ac:dyDescent="0.25">
      <c r="A1004" s="318" t="s">
        <v>729</v>
      </c>
      <c r="B1004" s="323">
        <v>18</v>
      </c>
      <c r="C1004" s="78">
        <v>3</v>
      </c>
      <c r="D1004" s="78">
        <v>3</v>
      </c>
      <c r="H1004" s="78">
        <v>0</v>
      </c>
      <c r="M1004" s="78" t="s">
        <v>17</v>
      </c>
      <c r="N1004" s="78" t="s">
        <v>268</v>
      </c>
      <c r="O1004" s="78">
        <v>32</v>
      </c>
    </row>
    <row r="1005" spans="1:15" s="78" customFormat="1" x14ac:dyDescent="0.25">
      <c r="A1005" s="318" t="s">
        <v>729</v>
      </c>
      <c r="B1005" s="323">
        <v>18</v>
      </c>
      <c r="C1005" s="78">
        <v>4</v>
      </c>
      <c r="D1005" s="78">
        <v>3</v>
      </c>
      <c r="H1005" s="78">
        <v>0</v>
      </c>
      <c r="M1005" s="78" t="s">
        <v>17</v>
      </c>
      <c r="N1005" s="78" t="s">
        <v>268</v>
      </c>
      <c r="O1005" s="78">
        <v>32</v>
      </c>
    </row>
    <row r="1006" spans="1:15" s="78" customFormat="1" x14ac:dyDescent="0.25">
      <c r="A1006" s="318" t="s">
        <v>729</v>
      </c>
      <c r="B1006" s="323">
        <v>18</v>
      </c>
      <c r="C1006" s="78">
        <v>5</v>
      </c>
      <c r="D1006" s="78">
        <v>3</v>
      </c>
      <c r="H1006" s="78">
        <v>0</v>
      </c>
      <c r="M1006" s="78" t="s">
        <v>17</v>
      </c>
      <c r="N1006" s="78" t="s">
        <v>268</v>
      </c>
      <c r="O1006" s="78">
        <v>32</v>
      </c>
    </row>
    <row r="1007" spans="1:15" s="78" customFormat="1" x14ac:dyDescent="0.25">
      <c r="A1007" s="318" t="s">
        <v>729</v>
      </c>
      <c r="B1007" s="323">
        <v>18</v>
      </c>
      <c r="C1007" s="78">
        <v>6</v>
      </c>
      <c r="D1007" s="78">
        <v>3</v>
      </c>
      <c r="H1007" s="78">
        <v>0</v>
      </c>
      <c r="M1007" s="78" t="s">
        <v>17</v>
      </c>
      <c r="N1007" s="78" t="s">
        <v>268</v>
      </c>
      <c r="O1007" s="78">
        <v>32</v>
      </c>
    </row>
    <row r="1008" spans="1:15" s="78" customFormat="1" x14ac:dyDescent="0.25">
      <c r="A1008" s="318" t="s">
        <v>729</v>
      </c>
      <c r="B1008" s="323">
        <v>18</v>
      </c>
      <c r="C1008" s="78">
        <v>7</v>
      </c>
      <c r="D1008" s="78">
        <v>3</v>
      </c>
      <c r="H1008" s="78">
        <v>0</v>
      </c>
      <c r="M1008" s="78" t="s">
        <v>17</v>
      </c>
      <c r="N1008" s="78" t="s">
        <v>268</v>
      </c>
      <c r="O1008" s="78">
        <v>32</v>
      </c>
    </row>
    <row r="1009" spans="1:15" s="78" customFormat="1" x14ac:dyDescent="0.25">
      <c r="A1009" s="318" t="s">
        <v>729</v>
      </c>
      <c r="B1009" s="323">
        <v>18</v>
      </c>
      <c r="C1009" s="78">
        <v>8</v>
      </c>
      <c r="D1009" s="78">
        <v>3</v>
      </c>
      <c r="H1009" s="78">
        <v>0</v>
      </c>
      <c r="M1009" s="78" t="s">
        <v>17</v>
      </c>
      <c r="N1009" s="78" t="s">
        <v>268</v>
      </c>
      <c r="O1009" s="78">
        <v>32</v>
      </c>
    </row>
    <row r="1010" spans="1:15" s="78" customFormat="1" x14ac:dyDescent="0.25">
      <c r="A1010" s="318" t="s">
        <v>729</v>
      </c>
      <c r="B1010" s="323">
        <v>18</v>
      </c>
      <c r="C1010" s="78">
        <v>9</v>
      </c>
      <c r="D1010" s="78">
        <v>3</v>
      </c>
      <c r="H1010" s="78">
        <v>1</v>
      </c>
      <c r="I1010" s="78">
        <v>13</v>
      </c>
      <c r="J1010" s="78">
        <v>65</v>
      </c>
      <c r="K1010" s="78" t="e">
        <v>#N/A</v>
      </c>
      <c r="L1010" s="78" t="e">
        <v>#N/A</v>
      </c>
      <c r="M1010" s="78" t="s">
        <v>17</v>
      </c>
      <c r="N1010" s="78" t="s">
        <v>268</v>
      </c>
      <c r="O1010" s="78">
        <v>32</v>
      </c>
    </row>
    <row r="1011" spans="1:15" s="78" customFormat="1" x14ac:dyDescent="0.25">
      <c r="A1011" s="318" t="s">
        <v>729</v>
      </c>
      <c r="B1011" s="323">
        <v>18</v>
      </c>
      <c r="C1011" s="78">
        <v>10</v>
      </c>
      <c r="D1011" s="78">
        <v>4</v>
      </c>
      <c r="H1011" s="78">
        <v>0</v>
      </c>
      <c r="M1011" s="78" t="s">
        <v>17</v>
      </c>
      <c r="N1011" s="78" t="s">
        <v>268</v>
      </c>
      <c r="O1011" s="78">
        <v>32</v>
      </c>
    </row>
    <row r="1012" spans="1:15" s="78" customFormat="1" x14ac:dyDescent="0.25">
      <c r="A1012" s="318" t="s">
        <v>729</v>
      </c>
      <c r="B1012" s="323">
        <v>18</v>
      </c>
      <c r="C1012" s="78">
        <v>11</v>
      </c>
      <c r="D1012" s="78">
        <v>3</v>
      </c>
      <c r="H1012" s="78">
        <v>0</v>
      </c>
      <c r="M1012" s="78" t="s">
        <v>17</v>
      </c>
      <c r="N1012" s="78" t="s">
        <v>268</v>
      </c>
      <c r="O1012" s="78">
        <v>32</v>
      </c>
    </row>
    <row r="1013" spans="1:15" s="78" customFormat="1" x14ac:dyDescent="0.25">
      <c r="A1013" s="318" t="s">
        <v>729</v>
      </c>
      <c r="B1013" s="323">
        <v>18</v>
      </c>
      <c r="C1013" s="78">
        <v>12</v>
      </c>
      <c r="D1013" s="78">
        <v>3</v>
      </c>
      <c r="H1013" s="78">
        <v>1</v>
      </c>
      <c r="I1013" s="78">
        <v>13</v>
      </c>
      <c r="J1013" s="78">
        <v>67</v>
      </c>
      <c r="K1013" s="78" t="e">
        <v>#N/A</v>
      </c>
      <c r="L1013" s="78" t="e">
        <v>#N/A</v>
      </c>
      <c r="M1013" s="78" t="s">
        <v>17</v>
      </c>
      <c r="N1013" s="78" t="s">
        <v>268</v>
      </c>
      <c r="O1013" s="78">
        <v>32</v>
      </c>
    </row>
    <row r="1014" spans="1:15" s="78" customFormat="1" x14ac:dyDescent="0.25">
      <c r="A1014" s="318" t="s">
        <v>729</v>
      </c>
      <c r="B1014" s="323">
        <v>18</v>
      </c>
      <c r="C1014" s="78">
        <v>13</v>
      </c>
      <c r="D1014" s="78">
        <v>4</v>
      </c>
      <c r="H1014" s="78">
        <v>0</v>
      </c>
      <c r="M1014" s="78" t="s">
        <v>17</v>
      </c>
      <c r="N1014" s="78" t="s">
        <v>268</v>
      </c>
      <c r="O1014" s="78">
        <v>32</v>
      </c>
    </row>
    <row r="1015" spans="1:15" s="78" customFormat="1" x14ac:dyDescent="0.25">
      <c r="A1015" s="318" t="s">
        <v>729</v>
      </c>
      <c r="B1015" s="323">
        <v>18</v>
      </c>
      <c r="C1015" s="78">
        <v>14</v>
      </c>
      <c r="D1015" s="78">
        <v>3</v>
      </c>
      <c r="H1015" s="78">
        <v>0</v>
      </c>
      <c r="M1015" s="78" t="s">
        <v>17</v>
      </c>
      <c r="N1015" s="78" t="s">
        <v>268</v>
      </c>
      <c r="O1015" s="78">
        <v>32</v>
      </c>
    </row>
    <row r="1016" spans="1:15" s="78" customFormat="1" x14ac:dyDescent="0.25">
      <c r="A1016" s="318" t="s">
        <v>729</v>
      </c>
      <c r="B1016" s="323">
        <v>18</v>
      </c>
      <c r="C1016" s="78">
        <v>15</v>
      </c>
      <c r="D1016" s="78">
        <v>3</v>
      </c>
      <c r="H1016" s="78">
        <v>0</v>
      </c>
      <c r="M1016" s="78" t="s">
        <v>17</v>
      </c>
      <c r="N1016" s="78" t="s">
        <v>268</v>
      </c>
      <c r="O1016" s="78">
        <v>32</v>
      </c>
    </row>
    <row r="1017" spans="1:15" s="78" customFormat="1" x14ac:dyDescent="0.25">
      <c r="A1017" s="318" t="s">
        <v>729</v>
      </c>
      <c r="B1017" s="323">
        <v>18</v>
      </c>
      <c r="C1017" s="78">
        <v>16</v>
      </c>
      <c r="D1017" s="78">
        <v>3</v>
      </c>
      <c r="H1017" s="78">
        <v>0</v>
      </c>
      <c r="M1017" s="78" t="s">
        <v>17</v>
      </c>
      <c r="N1017" s="78" t="s">
        <v>268</v>
      </c>
      <c r="O1017" s="78">
        <v>32</v>
      </c>
    </row>
    <row r="1018" spans="1:15" s="78" customFormat="1" x14ac:dyDescent="0.25">
      <c r="A1018" s="318" t="s">
        <v>729</v>
      </c>
      <c r="B1018" s="323">
        <v>18</v>
      </c>
      <c r="C1018" s="78">
        <v>17</v>
      </c>
      <c r="D1018" s="78">
        <v>4</v>
      </c>
      <c r="H1018" s="78">
        <v>0</v>
      </c>
      <c r="M1018" s="78" t="s">
        <v>17</v>
      </c>
      <c r="N1018" s="78" t="s">
        <v>268</v>
      </c>
      <c r="O1018" s="78">
        <v>32</v>
      </c>
    </row>
    <row r="1019" spans="1:15" s="78" customFormat="1" x14ac:dyDescent="0.25">
      <c r="A1019" s="318" t="s">
        <v>729</v>
      </c>
      <c r="B1019" s="323">
        <v>18</v>
      </c>
      <c r="C1019" s="78">
        <v>18</v>
      </c>
      <c r="D1019" s="78">
        <v>3</v>
      </c>
      <c r="H1019" s="78">
        <v>0</v>
      </c>
      <c r="M1019" s="78" t="s">
        <v>17</v>
      </c>
      <c r="N1019" s="78" t="s">
        <v>268</v>
      </c>
      <c r="O1019" s="78">
        <v>32</v>
      </c>
    </row>
    <row r="1020" spans="1:15" s="78" customFormat="1" x14ac:dyDescent="0.25">
      <c r="A1020" s="318" t="s">
        <v>729</v>
      </c>
      <c r="B1020" s="323">
        <v>18</v>
      </c>
      <c r="C1020" s="78">
        <v>19</v>
      </c>
      <c r="D1020" s="78">
        <v>3</v>
      </c>
      <c r="H1020" s="78">
        <v>0</v>
      </c>
      <c r="M1020" s="78" t="s">
        <v>17</v>
      </c>
      <c r="N1020" s="78" t="s">
        <v>268</v>
      </c>
      <c r="O1020" s="78">
        <v>32</v>
      </c>
    </row>
    <row r="1021" spans="1:15" s="78" customFormat="1" x14ac:dyDescent="0.25">
      <c r="A1021" s="318" t="s">
        <v>729</v>
      </c>
      <c r="B1021" s="323">
        <v>18</v>
      </c>
      <c r="C1021" s="78">
        <v>20</v>
      </c>
      <c r="D1021" s="78">
        <v>3</v>
      </c>
      <c r="H1021" s="78">
        <v>0</v>
      </c>
      <c r="M1021" s="78" t="s">
        <v>17</v>
      </c>
      <c r="N1021" s="78" t="s">
        <v>268</v>
      </c>
      <c r="O1021" s="78">
        <v>32</v>
      </c>
    </row>
    <row r="1022" spans="1:15" s="78" customFormat="1" x14ac:dyDescent="0.25">
      <c r="A1022" s="318" t="s">
        <v>729</v>
      </c>
      <c r="B1022" s="323">
        <v>18</v>
      </c>
      <c r="C1022" s="78">
        <v>21</v>
      </c>
      <c r="D1022" s="78">
        <v>3</v>
      </c>
      <c r="H1022" s="78">
        <v>0</v>
      </c>
      <c r="M1022" s="78" t="s">
        <v>17</v>
      </c>
      <c r="N1022" s="78" t="s">
        <v>268</v>
      </c>
      <c r="O1022" s="78">
        <v>32</v>
      </c>
    </row>
    <row r="1023" spans="1:15" s="78" customFormat="1" x14ac:dyDescent="0.25">
      <c r="A1023" s="318" t="s">
        <v>729</v>
      </c>
      <c r="B1023" s="323">
        <v>18</v>
      </c>
      <c r="C1023" s="78">
        <v>22</v>
      </c>
      <c r="D1023" s="78" t="s">
        <v>58</v>
      </c>
      <c r="H1023" s="78">
        <v>0</v>
      </c>
      <c r="M1023" s="78" t="s">
        <v>17</v>
      </c>
      <c r="N1023" s="78" t="s">
        <v>268</v>
      </c>
      <c r="O1023" s="78">
        <v>32</v>
      </c>
    </row>
    <row r="1024" spans="1:15" s="78" customFormat="1" x14ac:dyDescent="0.25">
      <c r="A1024" s="318" t="s">
        <v>729</v>
      </c>
      <c r="B1024" s="323">
        <v>18</v>
      </c>
      <c r="C1024" s="78">
        <v>23</v>
      </c>
      <c r="D1024" s="78" t="s">
        <v>58</v>
      </c>
      <c r="H1024" s="78">
        <v>0</v>
      </c>
      <c r="M1024" s="78" t="s">
        <v>17</v>
      </c>
      <c r="N1024" s="78" t="s">
        <v>268</v>
      </c>
      <c r="O1024" s="78">
        <v>32</v>
      </c>
    </row>
    <row r="1025" spans="1:15" s="78" customFormat="1" x14ac:dyDescent="0.25">
      <c r="A1025" s="318" t="s">
        <v>729</v>
      </c>
      <c r="B1025" s="323">
        <v>18</v>
      </c>
      <c r="C1025" s="78">
        <v>24</v>
      </c>
      <c r="D1025" s="78" t="s">
        <v>58</v>
      </c>
      <c r="H1025" s="78">
        <v>0</v>
      </c>
      <c r="M1025" s="78" t="s">
        <v>17</v>
      </c>
      <c r="N1025" s="78" t="s">
        <v>268</v>
      </c>
      <c r="O1025" s="78">
        <v>32</v>
      </c>
    </row>
    <row r="1026" spans="1:15" s="78" customFormat="1" x14ac:dyDescent="0.25">
      <c r="A1026" s="318" t="s">
        <v>729</v>
      </c>
      <c r="B1026" s="323">
        <v>18</v>
      </c>
      <c r="C1026" s="78">
        <v>25</v>
      </c>
      <c r="D1026" s="78" t="s">
        <v>58</v>
      </c>
      <c r="H1026" s="78">
        <v>0</v>
      </c>
      <c r="M1026" s="78" t="s">
        <v>17</v>
      </c>
      <c r="N1026" s="78" t="s">
        <v>268</v>
      </c>
      <c r="O1026" s="78">
        <v>32</v>
      </c>
    </row>
    <row r="1027" spans="1:15" s="78" customFormat="1" x14ac:dyDescent="0.25">
      <c r="A1027" s="318" t="s">
        <v>729</v>
      </c>
      <c r="B1027" s="323">
        <v>18</v>
      </c>
      <c r="C1027" s="78">
        <v>26</v>
      </c>
      <c r="D1027" s="78" t="s">
        <v>58</v>
      </c>
      <c r="H1027" s="78">
        <v>0</v>
      </c>
      <c r="M1027" s="78" t="s">
        <v>17</v>
      </c>
      <c r="N1027" s="78" t="s">
        <v>268</v>
      </c>
      <c r="O1027" s="78">
        <v>32</v>
      </c>
    </row>
    <row r="1028" spans="1:15" s="78" customFormat="1" x14ac:dyDescent="0.25">
      <c r="A1028" s="318" t="s">
        <v>729</v>
      </c>
      <c r="B1028" s="323">
        <v>18</v>
      </c>
      <c r="C1028" s="78">
        <v>27</v>
      </c>
      <c r="D1028" s="78" t="s">
        <v>58</v>
      </c>
      <c r="H1028" s="78">
        <v>0</v>
      </c>
      <c r="M1028" s="78" t="s">
        <v>17</v>
      </c>
      <c r="N1028" s="78" t="s">
        <v>268</v>
      </c>
      <c r="O1028" s="78">
        <v>32</v>
      </c>
    </row>
    <row r="1029" spans="1:15" s="91" customFormat="1" ht="15" customHeight="1" x14ac:dyDescent="0.25">
      <c r="A1029" s="91" t="s">
        <v>1072</v>
      </c>
      <c r="B1029" s="326"/>
      <c r="C1029" s="91">
        <v>1</v>
      </c>
      <c r="D1029" s="91">
        <v>3</v>
      </c>
      <c r="E1029" s="91">
        <v>4</v>
      </c>
      <c r="F1029" s="91">
        <v>15</v>
      </c>
      <c r="G1029" s="91">
        <v>15</v>
      </c>
      <c r="H1029" s="91">
        <v>0</v>
      </c>
      <c r="K1029" s="91" t="s">
        <v>1024</v>
      </c>
      <c r="L1029" s="91" t="s">
        <v>1051</v>
      </c>
      <c r="M1029" s="91" t="s">
        <v>17</v>
      </c>
      <c r="N1029" s="91" t="s">
        <v>268</v>
      </c>
      <c r="O1029" s="91">
        <v>32</v>
      </c>
    </row>
    <row r="1030" spans="1:15" s="91" customFormat="1" x14ac:dyDescent="0.25">
      <c r="A1030" s="91" t="s">
        <v>1072</v>
      </c>
      <c r="B1030" s="326"/>
      <c r="C1030" s="91">
        <v>2</v>
      </c>
      <c r="D1030" s="91">
        <v>3</v>
      </c>
      <c r="E1030" s="91">
        <v>4</v>
      </c>
      <c r="F1030" s="91">
        <v>14</v>
      </c>
      <c r="G1030" s="91">
        <v>17</v>
      </c>
      <c r="H1030" s="91">
        <v>0</v>
      </c>
      <c r="K1030" s="91" t="s">
        <v>1024</v>
      </c>
      <c r="L1030" s="91" t="s">
        <v>1052</v>
      </c>
      <c r="M1030" s="91" t="s">
        <v>17</v>
      </c>
      <c r="N1030" s="91" t="s">
        <v>268</v>
      </c>
      <c r="O1030" s="91">
        <v>32</v>
      </c>
    </row>
    <row r="1031" spans="1:15" s="91" customFormat="1" x14ac:dyDescent="0.25">
      <c r="A1031" s="91" t="s">
        <v>1072</v>
      </c>
      <c r="B1031" s="326"/>
      <c r="C1031" s="91">
        <v>3</v>
      </c>
      <c r="D1031" s="91">
        <v>3</v>
      </c>
      <c r="E1031" s="91">
        <v>3</v>
      </c>
      <c r="F1031" s="91">
        <v>9</v>
      </c>
      <c r="G1031" s="91">
        <v>11</v>
      </c>
      <c r="H1031" s="91">
        <v>0</v>
      </c>
      <c r="K1031" s="91" t="s">
        <v>1024</v>
      </c>
      <c r="L1031" s="91" t="s">
        <v>1053</v>
      </c>
      <c r="M1031" s="91" t="s">
        <v>17</v>
      </c>
      <c r="N1031" s="91" t="s">
        <v>268</v>
      </c>
      <c r="O1031" s="91">
        <v>32</v>
      </c>
    </row>
    <row r="1032" spans="1:15" s="91" customFormat="1" x14ac:dyDescent="0.25">
      <c r="A1032" s="91" t="s">
        <v>1072</v>
      </c>
      <c r="B1032" s="326"/>
      <c r="C1032" s="91">
        <v>4</v>
      </c>
      <c r="D1032" s="91">
        <v>3</v>
      </c>
      <c r="E1032" s="91">
        <v>4</v>
      </c>
      <c r="F1032" s="91">
        <v>11</v>
      </c>
      <c r="G1032" s="91">
        <v>14</v>
      </c>
      <c r="H1032" s="91">
        <v>0</v>
      </c>
      <c r="K1032" s="91" t="s">
        <v>1024</v>
      </c>
      <c r="L1032" s="91" t="s">
        <v>1054</v>
      </c>
      <c r="M1032" s="91" t="s">
        <v>17</v>
      </c>
      <c r="N1032" s="91" t="s">
        <v>268</v>
      </c>
      <c r="O1032" s="91">
        <v>32</v>
      </c>
    </row>
    <row r="1033" spans="1:15" s="91" customFormat="1" x14ac:dyDescent="0.25">
      <c r="A1033" s="91" t="s">
        <v>1072</v>
      </c>
      <c r="B1033" s="326"/>
      <c r="C1033" s="91">
        <v>5</v>
      </c>
      <c r="D1033" s="91">
        <v>3</v>
      </c>
      <c r="E1033" s="91">
        <v>3</v>
      </c>
      <c r="F1033" s="91">
        <v>8</v>
      </c>
      <c r="G1033" s="91">
        <v>10</v>
      </c>
      <c r="H1033" s="91">
        <v>0</v>
      </c>
      <c r="K1033" s="91" t="s">
        <v>1024</v>
      </c>
      <c r="L1033" s="91" t="s">
        <v>1055</v>
      </c>
      <c r="M1033" s="91" t="s">
        <v>17</v>
      </c>
      <c r="N1033" s="91" t="s">
        <v>268</v>
      </c>
      <c r="O1033" s="91">
        <v>32</v>
      </c>
    </row>
    <row r="1034" spans="1:15" s="91" customFormat="1" x14ac:dyDescent="0.25">
      <c r="A1034" s="91" t="s">
        <v>1072</v>
      </c>
      <c r="B1034" s="326"/>
      <c r="C1034" s="91">
        <v>6</v>
      </c>
      <c r="D1034" s="91">
        <v>3</v>
      </c>
      <c r="E1034" s="91">
        <v>3</v>
      </c>
      <c r="F1034" s="91">
        <v>9</v>
      </c>
      <c r="G1034" s="91">
        <v>14</v>
      </c>
      <c r="H1034" s="91">
        <v>0</v>
      </c>
      <c r="K1034" s="91" t="s">
        <v>1024</v>
      </c>
      <c r="L1034" s="91" t="s">
        <v>1053</v>
      </c>
      <c r="M1034" s="91" t="s">
        <v>17</v>
      </c>
      <c r="N1034" s="91" t="s">
        <v>268</v>
      </c>
      <c r="O1034" s="91">
        <v>32</v>
      </c>
    </row>
    <row r="1035" spans="1:15" s="91" customFormat="1" x14ac:dyDescent="0.25">
      <c r="A1035" s="91" t="s">
        <v>1072</v>
      </c>
      <c r="B1035" s="326"/>
      <c r="C1035" s="91">
        <v>7</v>
      </c>
      <c r="D1035" s="91">
        <v>3</v>
      </c>
      <c r="E1035" s="91">
        <v>3</v>
      </c>
      <c r="F1035" s="91">
        <v>9</v>
      </c>
      <c r="G1035" s="91">
        <v>13</v>
      </c>
      <c r="H1035" s="91">
        <v>0</v>
      </c>
      <c r="K1035" s="91" t="s">
        <v>1024</v>
      </c>
      <c r="L1035" s="91" t="s">
        <v>1053</v>
      </c>
      <c r="M1035" s="91" t="s">
        <v>17</v>
      </c>
      <c r="N1035" s="91" t="s">
        <v>268</v>
      </c>
      <c r="O1035" s="91">
        <v>32</v>
      </c>
    </row>
    <row r="1036" spans="1:15" s="91" customFormat="1" x14ac:dyDescent="0.25">
      <c r="A1036" s="91" t="s">
        <v>1072</v>
      </c>
      <c r="B1036" s="326"/>
      <c r="C1036" s="91">
        <v>8</v>
      </c>
      <c r="D1036" s="91">
        <v>3</v>
      </c>
      <c r="E1036" s="91">
        <v>3</v>
      </c>
      <c r="F1036" s="91">
        <v>9</v>
      </c>
      <c r="G1036" s="91">
        <v>13</v>
      </c>
      <c r="H1036" s="91">
        <v>0</v>
      </c>
      <c r="K1036" s="91" t="s">
        <v>1024</v>
      </c>
      <c r="L1036" s="91" t="s">
        <v>1053</v>
      </c>
      <c r="M1036" s="91" t="s">
        <v>17</v>
      </c>
      <c r="N1036" s="91" t="s">
        <v>268</v>
      </c>
      <c r="O1036" s="91">
        <v>32</v>
      </c>
    </row>
    <row r="1037" spans="1:15" s="91" customFormat="1" x14ac:dyDescent="0.25">
      <c r="A1037" s="91" t="s">
        <v>1072</v>
      </c>
      <c r="B1037" s="326"/>
      <c r="C1037" s="91">
        <v>9</v>
      </c>
      <c r="D1037" s="91">
        <v>3</v>
      </c>
      <c r="E1037" s="91">
        <v>3</v>
      </c>
      <c r="F1037" s="91">
        <v>12</v>
      </c>
      <c r="G1037" s="91">
        <v>13</v>
      </c>
      <c r="H1037" s="91">
        <v>0</v>
      </c>
      <c r="K1037" s="91" t="s">
        <v>1024</v>
      </c>
      <c r="L1037" s="91" t="s">
        <v>1056</v>
      </c>
      <c r="M1037" s="91" t="s">
        <v>17</v>
      </c>
      <c r="N1037" s="91" t="s">
        <v>268</v>
      </c>
      <c r="O1037" s="91">
        <v>32</v>
      </c>
    </row>
    <row r="1038" spans="1:15" s="91" customFormat="1" x14ac:dyDescent="0.25">
      <c r="A1038" s="91" t="s">
        <v>1072</v>
      </c>
      <c r="B1038" s="326"/>
      <c r="C1038" s="91">
        <v>10</v>
      </c>
      <c r="D1038" s="91">
        <v>4</v>
      </c>
      <c r="E1038" s="91">
        <v>3</v>
      </c>
      <c r="F1038" s="91">
        <v>13</v>
      </c>
      <c r="G1038" s="91">
        <v>18</v>
      </c>
      <c r="H1038" s="91">
        <v>0</v>
      </c>
      <c r="K1038" s="91" t="s">
        <v>1024</v>
      </c>
      <c r="L1038" s="91" t="s">
        <v>1057</v>
      </c>
      <c r="M1038" s="91" t="s">
        <v>17</v>
      </c>
      <c r="N1038" s="91" t="s">
        <v>268</v>
      </c>
      <c r="O1038" s="91">
        <v>32</v>
      </c>
    </row>
    <row r="1039" spans="1:15" s="91" customFormat="1" x14ac:dyDescent="0.25">
      <c r="A1039" s="91" t="s">
        <v>1072</v>
      </c>
      <c r="B1039" s="326"/>
      <c r="C1039" s="91">
        <v>11</v>
      </c>
      <c r="D1039" s="91">
        <v>3</v>
      </c>
      <c r="E1039" s="91">
        <v>3</v>
      </c>
      <c r="F1039" s="91">
        <v>11</v>
      </c>
      <c r="G1039" s="91">
        <v>13</v>
      </c>
      <c r="H1039" s="91">
        <v>0</v>
      </c>
      <c r="K1039" s="91" t="s">
        <v>1024</v>
      </c>
      <c r="L1039" s="91" t="s">
        <v>1054</v>
      </c>
      <c r="M1039" s="91" t="s">
        <v>17</v>
      </c>
      <c r="N1039" s="91" t="s">
        <v>268</v>
      </c>
      <c r="O1039" s="91">
        <v>32</v>
      </c>
    </row>
    <row r="1040" spans="1:15" s="91" customFormat="1" x14ac:dyDescent="0.25">
      <c r="A1040" s="91" t="s">
        <v>1072</v>
      </c>
      <c r="B1040" s="326"/>
      <c r="C1040" s="91">
        <v>12</v>
      </c>
      <c r="D1040" s="91">
        <v>3</v>
      </c>
      <c r="E1040" s="91">
        <v>4</v>
      </c>
      <c r="F1040" s="91">
        <v>17</v>
      </c>
      <c r="G1040" s="91">
        <v>21</v>
      </c>
      <c r="H1040" s="91">
        <v>0</v>
      </c>
      <c r="K1040" s="91" t="s">
        <v>1024</v>
      </c>
      <c r="L1040" s="91" t="s">
        <v>1058</v>
      </c>
      <c r="M1040" s="91" t="s">
        <v>17</v>
      </c>
      <c r="N1040" s="91" t="s">
        <v>268</v>
      </c>
      <c r="O1040" s="91">
        <v>32</v>
      </c>
    </row>
    <row r="1041" spans="1:15" s="91" customFormat="1" x14ac:dyDescent="0.25">
      <c r="A1041" s="91" t="s">
        <v>1072</v>
      </c>
      <c r="B1041" s="326"/>
      <c r="C1041" s="91">
        <v>13</v>
      </c>
      <c r="D1041" s="91">
        <v>4</v>
      </c>
      <c r="E1041" s="91">
        <v>4</v>
      </c>
      <c r="F1041" s="91">
        <v>21</v>
      </c>
      <c r="G1041" s="91">
        <v>23</v>
      </c>
      <c r="H1041" s="91">
        <v>0</v>
      </c>
      <c r="K1041" s="91" t="s">
        <v>1024</v>
      </c>
      <c r="L1041" s="91" t="s">
        <v>1059</v>
      </c>
      <c r="M1041" s="91" t="s">
        <v>17</v>
      </c>
      <c r="N1041" s="91" t="s">
        <v>268</v>
      </c>
      <c r="O1041" s="91">
        <v>32</v>
      </c>
    </row>
    <row r="1042" spans="1:15" s="91" customFormat="1" x14ac:dyDescent="0.25">
      <c r="A1042" s="91" t="s">
        <v>1072</v>
      </c>
      <c r="B1042" s="326"/>
      <c r="C1042" s="91">
        <v>14</v>
      </c>
      <c r="D1042" s="91">
        <v>3</v>
      </c>
      <c r="E1042" s="91">
        <v>3</v>
      </c>
      <c r="F1042" s="91">
        <v>9</v>
      </c>
      <c r="G1042" s="91">
        <v>13</v>
      </c>
      <c r="H1042" s="91">
        <v>0</v>
      </c>
      <c r="K1042" s="91" t="s">
        <v>1024</v>
      </c>
      <c r="L1042" s="91" t="s">
        <v>1053</v>
      </c>
      <c r="M1042" s="91" t="s">
        <v>17</v>
      </c>
      <c r="N1042" s="91" t="s">
        <v>268</v>
      </c>
      <c r="O1042" s="91">
        <v>32</v>
      </c>
    </row>
    <row r="1043" spans="1:15" s="91" customFormat="1" x14ac:dyDescent="0.25">
      <c r="A1043" s="91" t="s">
        <v>1072</v>
      </c>
      <c r="B1043" s="326"/>
      <c r="C1043" s="91">
        <v>15</v>
      </c>
      <c r="D1043" s="91">
        <v>3</v>
      </c>
      <c r="E1043" s="91">
        <v>3</v>
      </c>
      <c r="F1043" s="91">
        <v>11</v>
      </c>
      <c r="G1043" s="91">
        <v>13</v>
      </c>
      <c r="H1043" s="91">
        <v>0</v>
      </c>
      <c r="K1043" s="91" t="s">
        <v>1024</v>
      </c>
      <c r="L1043" s="91" t="s">
        <v>1054</v>
      </c>
      <c r="M1043" s="91" t="s">
        <v>17</v>
      </c>
      <c r="N1043" s="91" t="s">
        <v>268</v>
      </c>
      <c r="O1043" s="91">
        <v>32</v>
      </c>
    </row>
    <row r="1044" spans="1:15" s="91" customFormat="1" x14ac:dyDescent="0.25">
      <c r="A1044" s="91" t="s">
        <v>1072</v>
      </c>
      <c r="B1044" s="326"/>
      <c r="C1044" s="91">
        <v>16</v>
      </c>
      <c r="D1044" s="91">
        <v>3</v>
      </c>
      <c r="E1044" s="91">
        <v>3</v>
      </c>
      <c r="F1044" s="91">
        <v>10</v>
      </c>
      <c r="G1044" s="91">
        <v>13</v>
      </c>
      <c r="H1044" s="91">
        <v>0</v>
      </c>
      <c r="K1044" s="91" t="s">
        <v>1024</v>
      </c>
      <c r="L1044" s="91" t="s">
        <v>1060</v>
      </c>
      <c r="M1044" s="91" t="s">
        <v>17</v>
      </c>
      <c r="N1044" s="91" t="s">
        <v>268</v>
      </c>
      <c r="O1044" s="91">
        <v>32</v>
      </c>
    </row>
    <row r="1045" spans="1:15" s="91" customFormat="1" x14ac:dyDescent="0.25">
      <c r="A1045" s="91" t="s">
        <v>1072</v>
      </c>
      <c r="B1045" s="326"/>
      <c r="C1045" s="91">
        <v>17</v>
      </c>
      <c r="D1045" s="91">
        <v>4</v>
      </c>
      <c r="E1045" s="91">
        <v>3</v>
      </c>
      <c r="F1045" s="91">
        <v>13</v>
      </c>
      <c r="G1045" s="91">
        <v>16</v>
      </c>
      <c r="H1045" s="91">
        <v>0</v>
      </c>
      <c r="K1045" s="91" t="s">
        <v>1024</v>
      </c>
      <c r="L1045" s="91" t="s">
        <v>1057</v>
      </c>
      <c r="M1045" s="91" t="s">
        <v>17</v>
      </c>
      <c r="N1045" s="91" t="s">
        <v>268</v>
      </c>
      <c r="O1045" s="91">
        <v>32</v>
      </c>
    </row>
    <row r="1046" spans="1:15" s="91" customFormat="1" x14ac:dyDescent="0.25">
      <c r="A1046" s="91" t="s">
        <v>1072</v>
      </c>
      <c r="B1046" s="326"/>
      <c r="C1046" s="91">
        <v>18</v>
      </c>
      <c r="D1046" s="91">
        <v>3</v>
      </c>
      <c r="E1046" s="91">
        <v>3</v>
      </c>
      <c r="F1046" s="91">
        <v>9</v>
      </c>
      <c r="G1046" s="91">
        <v>13</v>
      </c>
      <c r="H1046" s="91">
        <v>0</v>
      </c>
      <c r="K1046" s="91" t="s">
        <v>1024</v>
      </c>
      <c r="L1046" s="91" t="s">
        <v>1053</v>
      </c>
      <c r="M1046" s="91" t="s">
        <v>17</v>
      </c>
      <c r="N1046" s="91" t="s">
        <v>268</v>
      </c>
      <c r="O1046" s="91">
        <v>32</v>
      </c>
    </row>
    <row r="1047" spans="1:15" s="91" customFormat="1" x14ac:dyDescent="0.25">
      <c r="A1047" s="91" t="s">
        <v>1072</v>
      </c>
      <c r="B1047" s="326"/>
      <c r="C1047" s="91">
        <v>19</v>
      </c>
      <c r="D1047" s="91">
        <v>3</v>
      </c>
      <c r="E1047" s="91">
        <v>3</v>
      </c>
      <c r="F1047" s="91">
        <v>9</v>
      </c>
      <c r="G1047" s="91">
        <v>14</v>
      </c>
      <c r="H1047" s="91">
        <v>0</v>
      </c>
      <c r="K1047" s="91" t="s">
        <v>1024</v>
      </c>
      <c r="L1047" s="91" t="s">
        <v>1053</v>
      </c>
      <c r="M1047" s="91" t="s">
        <v>17</v>
      </c>
      <c r="N1047" s="91" t="s">
        <v>268</v>
      </c>
      <c r="O1047" s="91">
        <v>32</v>
      </c>
    </row>
    <row r="1048" spans="1:15" s="91" customFormat="1" x14ac:dyDescent="0.25">
      <c r="A1048" s="91" t="s">
        <v>1072</v>
      </c>
      <c r="B1048" s="326"/>
      <c r="C1048" s="91">
        <v>20</v>
      </c>
      <c r="D1048" s="91">
        <v>3</v>
      </c>
      <c r="E1048" s="91">
        <v>3</v>
      </c>
      <c r="F1048" s="91">
        <v>11</v>
      </c>
      <c r="G1048" s="91">
        <v>13</v>
      </c>
      <c r="H1048" s="91">
        <v>0</v>
      </c>
      <c r="K1048" s="91" t="s">
        <v>1024</v>
      </c>
      <c r="L1048" s="91" t="s">
        <v>1054</v>
      </c>
      <c r="M1048" s="91" t="s">
        <v>17</v>
      </c>
      <c r="N1048" s="91" t="s">
        <v>268</v>
      </c>
      <c r="O1048" s="91">
        <v>32</v>
      </c>
    </row>
    <row r="1049" spans="1:15" s="91" customFormat="1" x14ac:dyDescent="0.25">
      <c r="A1049" s="91" t="s">
        <v>1072</v>
      </c>
      <c r="B1049" s="326"/>
      <c r="C1049" s="91">
        <v>21</v>
      </c>
      <c r="D1049" s="91">
        <v>3</v>
      </c>
      <c r="E1049" s="91">
        <v>5</v>
      </c>
      <c r="F1049" s="91">
        <v>12</v>
      </c>
      <c r="G1049" s="91">
        <v>15</v>
      </c>
      <c r="H1049" s="91">
        <v>0</v>
      </c>
      <c r="K1049" s="91" t="s">
        <v>1024</v>
      </c>
      <c r="L1049" s="91" t="s">
        <v>1056</v>
      </c>
      <c r="M1049" s="91" t="s">
        <v>17</v>
      </c>
      <c r="N1049" s="91" t="s">
        <v>268</v>
      </c>
      <c r="O1049" s="91">
        <v>32</v>
      </c>
    </row>
    <row r="1050" spans="1:15" s="91" customFormat="1" x14ac:dyDescent="0.25">
      <c r="A1050" s="91" t="s">
        <v>1072</v>
      </c>
      <c r="B1050" s="326"/>
      <c r="C1050" s="91">
        <v>22</v>
      </c>
      <c r="D1050" s="91" t="s">
        <v>58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1024</v>
      </c>
      <c r="L1050" s="91" t="s">
        <v>1061</v>
      </c>
      <c r="M1050" s="91" t="s">
        <v>17</v>
      </c>
      <c r="N1050" s="91" t="s">
        <v>268</v>
      </c>
      <c r="O1050" s="91">
        <v>32</v>
      </c>
    </row>
    <row r="1051" spans="1:15" s="91" customFormat="1" x14ac:dyDescent="0.25">
      <c r="A1051" s="91" t="s">
        <v>1072</v>
      </c>
      <c r="B1051" s="326"/>
      <c r="C1051" s="91">
        <v>23</v>
      </c>
      <c r="D1051" s="91" t="s">
        <v>58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1024</v>
      </c>
      <c r="L1051" s="91" t="s">
        <v>1061</v>
      </c>
      <c r="M1051" s="91" t="s">
        <v>17</v>
      </c>
      <c r="N1051" s="91" t="s">
        <v>268</v>
      </c>
      <c r="O1051" s="91">
        <v>32</v>
      </c>
    </row>
    <row r="1052" spans="1:15" s="91" customFormat="1" x14ac:dyDescent="0.25">
      <c r="A1052" s="91" t="s">
        <v>1072</v>
      </c>
      <c r="B1052" s="326"/>
      <c r="C1052" s="91">
        <v>24</v>
      </c>
      <c r="D1052" s="91" t="s">
        <v>58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1024</v>
      </c>
      <c r="L1052" s="91" t="s">
        <v>1061</v>
      </c>
      <c r="M1052" s="91" t="s">
        <v>17</v>
      </c>
      <c r="N1052" s="91" t="s">
        <v>268</v>
      </c>
      <c r="O1052" s="91">
        <v>32</v>
      </c>
    </row>
    <row r="1053" spans="1:15" s="91" customFormat="1" x14ac:dyDescent="0.25">
      <c r="A1053" s="91" t="s">
        <v>1072</v>
      </c>
      <c r="B1053" s="326"/>
      <c r="C1053" s="91">
        <v>25</v>
      </c>
      <c r="D1053" s="91" t="s">
        <v>58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1024</v>
      </c>
      <c r="L1053" s="91" t="s">
        <v>1061</v>
      </c>
      <c r="M1053" s="91" t="s">
        <v>17</v>
      </c>
      <c r="N1053" s="91" t="s">
        <v>268</v>
      </c>
      <c r="O1053" s="91">
        <v>32</v>
      </c>
    </row>
    <row r="1054" spans="1:15" s="91" customFormat="1" x14ac:dyDescent="0.25">
      <c r="A1054" s="91" t="s">
        <v>1072</v>
      </c>
      <c r="B1054" s="326"/>
      <c r="C1054" s="91">
        <v>26</v>
      </c>
      <c r="D1054" s="91" t="s">
        <v>58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1024</v>
      </c>
      <c r="L1054" s="91" t="s">
        <v>1061</v>
      </c>
      <c r="M1054" s="91" t="s">
        <v>17</v>
      </c>
      <c r="N1054" s="91" t="s">
        <v>268</v>
      </c>
      <c r="O1054" s="91">
        <v>32</v>
      </c>
    </row>
    <row r="1055" spans="1:15" s="91" customFormat="1" x14ac:dyDescent="0.25">
      <c r="A1055" s="91" t="s">
        <v>1072</v>
      </c>
      <c r="B1055" s="326"/>
      <c r="C1055" s="91">
        <v>27</v>
      </c>
      <c r="D1055" s="91" t="s">
        <v>58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1024</v>
      </c>
      <c r="L1055" s="91" t="s">
        <v>1061</v>
      </c>
      <c r="M1055" s="91" t="s">
        <v>17</v>
      </c>
      <c r="N1055" s="91" t="s">
        <v>268</v>
      </c>
      <c r="O1055" s="91">
        <v>32</v>
      </c>
    </row>
    <row r="1056" spans="1:15" s="78" customFormat="1" x14ac:dyDescent="0.25">
      <c r="A1056" s="317" t="s">
        <v>272</v>
      </c>
      <c r="B1056" s="317"/>
      <c r="D1056" s="78">
        <v>0.61904761904761951</v>
      </c>
      <c r="H1056" s="78">
        <v>1</v>
      </c>
      <c r="I1056" s="78">
        <v>103</v>
      </c>
      <c r="J1056" s="78">
        <v>90</v>
      </c>
      <c r="K1056" s="78" t="s">
        <v>668</v>
      </c>
      <c r="L1056" s="78" t="s">
        <v>734</v>
      </c>
      <c r="M1056" s="78" t="s">
        <v>273</v>
      </c>
      <c r="N1056" s="78" t="s">
        <v>268</v>
      </c>
      <c r="O1056" s="78">
        <v>32</v>
      </c>
    </row>
    <row r="1057" spans="1:15" s="78" customFormat="1" x14ac:dyDescent="0.25">
      <c r="A1057" s="317" t="s">
        <v>274</v>
      </c>
      <c r="B1057" s="317"/>
      <c r="D1057" s="78">
        <v>-0.52380952380952417</v>
      </c>
      <c r="H1057" s="78">
        <v>1</v>
      </c>
      <c r="I1057" s="78">
        <v>64</v>
      </c>
      <c r="J1057" s="78">
        <v>75</v>
      </c>
      <c r="K1057" s="78" t="s">
        <v>204</v>
      </c>
      <c r="L1057" s="78" t="s">
        <v>752</v>
      </c>
      <c r="M1057" s="78" t="s">
        <v>273</v>
      </c>
      <c r="N1057" s="78" t="s">
        <v>268</v>
      </c>
      <c r="O1057" s="78">
        <v>32</v>
      </c>
    </row>
    <row r="1058" spans="1:15" s="78" customFormat="1" x14ac:dyDescent="0.25">
      <c r="A1058" s="317" t="s">
        <v>275</v>
      </c>
      <c r="B1058" s="317"/>
      <c r="D1058" s="78">
        <v>0.61904761904761951</v>
      </c>
      <c r="H1058" s="78">
        <v>1</v>
      </c>
      <c r="I1058" s="78">
        <v>103</v>
      </c>
      <c r="J1058" s="78">
        <v>90</v>
      </c>
      <c r="K1058" s="78" t="s">
        <v>668</v>
      </c>
      <c r="L1058" s="78" t="s">
        <v>734</v>
      </c>
      <c r="M1058" s="78" t="s">
        <v>273</v>
      </c>
      <c r="N1058" s="78" t="s">
        <v>268</v>
      </c>
      <c r="O1058" s="78">
        <v>32</v>
      </c>
    </row>
    <row r="1059" spans="1:15" s="78" customFormat="1" x14ac:dyDescent="0.25">
      <c r="A1059" s="317" t="s">
        <v>276</v>
      </c>
      <c r="B1059" s="317"/>
      <c r="D1059" s="78">
        <v>-0.52380952380952417</v>
      </c>
      <c r="H1059" s="78">
        <v>1</v>
      </c>
      <c r="I1059" s="78">
        <v>64</v>
      </c>
      <c r="J1059" s="78">
        <v>75</v>
      </c>
      <c r="K1059" s="78" t="s">
        <v>204</v>
      </c>
      <c r="L1059" s="78" t="s">
        <v>752</v>
      </c>
      <c r="M1059" s="78" t="s">
        <v>273</v>
      </c>
      <c r="N1059" s="78" t="s">
        <v>268</v>
      </c>
      <c r="O1059" s="78">
        <v>32</v>
      </c>
    </row>
    <row r="1060" spans="1:15" s="78" customFormat="1" x14ac:dyDescent="0.25">
      <c r="A1060" s="317" t="s">
        <v>277</v>
      </c>
      <c r="B1060" s="317"/>
      <c r="D1060" s="78">
        <v>0.47619047619047628</v>
      </c>
      <c r="H1060" s="78">
        <v>1</v>
      </c>
      <c r="I1060" s="78">
        <v>82</v>
      </c>
      <c r="J1060" s="78">
        <v>72</v>
      </c>
      <c r="K1060" s="78" t="s">
        <v>401</v>
      </c>
      <c r="L1060" s="78" t="s">
        <v>761</v>
      </c>
      <c r="M1060" s="78" t="s">
        <v>273</v>
      </c>
      <c r="N1060" s="78" t="s">
        <v>268</v>
      </c>
      <c r="O1060" s="78">
        <v>32</v>
      </c>
    </row>
    <row r="1061" spans="1:15" s="78" customFormat="1" x14ac:dyDescent="0.25">
      <c r="A1061" s="317" t="s">
        <v>278</v>
      </c>
      <c r="B1061" s="317"/>
      <c r="D1061" s="78">
        <v>-0.47619047619047539</v>
      </c>
      <c r="H1061" s="78">
        <v>1</v>
      </c>
      <c r="I1061" s="78">
        <v>87</v>
      </c>
      <c r="J1061" s="78">
        <v>97</v>
      </c>
      <c r="K1061" s="78" t="s">
        <v>222</v>
      </c>
      <c r="L1061" s="78" t="s">
        <v>764</v>
      </c>
      <c r="M1061" s="78" t="s">
        <v>273</v>
      </c>
      <c r="N1061" s="78" t="s">
        <v>268</v>
      </c>
      <c r="O1061" s="78">
        <v>32</v>
      </c>
    </row>
    <row r="1062" spans="1:15" s="78" customFormat="1" x14ac:dyDescent="0.25">
      <c r="A1062" s="317" t="s">
        <v>1073</v>
      </c>
      <c r="B1062" s="317"/>
      <c r="D1062" s="78">
        <v>0.33333333333333304</v>
      </c>
      <c r="H1062" s="78">
        <v>1</v>
      </c>
      <c r="I1062" s="78">
        <v>69</v>
      </c>
      <c r="J1062" s="78">
        <v>62</v>
      </c>
      <c r="K1062" s="78" t="s">
        <v>348</v>
      </c>
      <c r="L1062" s="78" t="s">
        <v>750</v>
      </c>
      <c r="M1062" s="78" t="s">
        <v>273</v>
      </c>
      <c r="N1062" s="78" t="s">
        <v>268</v>
      </c>
      <c r="O1062" s="78">
        <v>32</v>
      </c>
    </row>
    <row r="1063" spans="1:15" s="78" customFormat="1" x14ac:dyDescent="0.25">
      <c r="A1063" s="317" t="s">
        <v>1074</v>
      </c>
      <c r="B1063" s="317"/>
      <c r="D1063" s="78">
        <v>-0.52380952380952417</v>
      </c>
      <c r="H1063" s="78">
        <v>1</v>
      </c>
      <c r="I1063" s="78">
        <v>64</v>
      </c>
      <c r="J1063" s="78">
        <v>75</v>
      </c>
      <c r="K1063" s="78" t="s">
        <v>204</v>
      </c>
      <c r="L1063" s="78" t="s">
        <v>752</v>
      </c>
      <c r="M1063" s="78" t="s">
        <v>273</v>
      </c>
      <c r="N1063" s="78" t="s">
        <v>268</v>
      </c>
      <c r="O1063" s="78">
        <v>32</v>
      </c>
    </row>
    <row r="1064" spans="1:15" s="78" customFormat="1" x14ac:dyDescent="0.25">
      <c r="A1064" s="317" t="s">
        <v>1075</v>
      </c>
      <c r="B1064" s="317"/>
      <c r="D1064" s="78">
        <v>0.47619047619047628</v>
      </c>
      <c r="H1064" s="78">
        <v>1</v>
      </c>
      <c r="I1064" s="78">
        <v>82</v>
      </c>
      <c r="J1064" s="78">
        <v>72</v>
      </c>
      <c r="K1064" s="78" t="s">
        <v>401</v>
      </c>
      <c r="L1064" s="78" t="s">
        <v>761</v>
      </c>
      <c r="M1064" s="78" t="s">
        <v>273</v>
      </c>
      <c r="N1064" s="78" t="s">
        <v>268</v>
      </c>
      <c r="O1064" s="78">
        <v>32</v>
      </c>
    </row>
    <row r="1065" spans="1:15" s="78" customFormat="1" x14ac:dyDescent="0.25">
      <c r="A1065" s="317" t="s">
        <v>1076</v>
      </c>
      <c r="B1065" s="317"/>
      <c r="D1065" s="78">
        <v>-0.47619047619047539</v>
      </c>
      <c r="H1065" s="78">
        <v>1</v>
      </c>
      <c r="I1065" s="78">
        <v>87</v>
      </c>
      <c r="J1065" s="78">
        <v>97</v>
      </c>
      <c r="K1065" s="78" t="s">
        <v>222</v>
      </c>
      <c r="L1065" s="78" t="s">
        <v>764</v>
      </c>
      <c r="M1065" s="78" t="s">
        <v>273</v>
      </c>
      <c r="N1065" s="78" t="s">
        <v>268</v>
      </c>
      <c r="O1065" s="78">
        <v>32</v>
      </c>
    </row>
    <row r="1066" spans="1:15" s="91" customFormat="1" x14ac:dyDescent="0.25">
      <c r="A1066" s="319" t="s">
        <v>279</v>
      </c>
      <c r="B1066" s="320"/>
      <c r="D1066" s="91">
        <v>0.83333333333333304</v>
      </c>
      <c r="H1066" s="91">
        <v>1</v>
      </c>
      <c r="I1066" s="91">
        <v>82</v>
      </c>
      <c r="J1066" s="91">
        <v>67</v>
      </c>
      <c r="K1066" s="91" t="s">
        <v>222</v>
      </c>
      <c r="L1066" s="91" t="s">
        <v>735</v>
      </c>
      <c r="M1066" s="91" t="s">
        <v>273</v>
      </c>
      <c r="N1066" s="91" t="s">
        <v>268</v>
      </c>
      <c r="O1066" s="91">
        <v>32</v>
      </c>
    </row>
    <row r="1067" spans="1:15" s="91" customFormat="1" x14ac:dyDescent="0.25">
      <c r="A1067" s="320" t="s">
        <v>280</v>
      </c>
      <c r="B1067" s="320"/>
      <c r="D1067" s="91">
        <v>-0.61111111111111116</v>
      </c>
      <c r="H1067" s="91">
        <v>1</v>
      </c>
      <c r="I1067" s="91">
        <v>58</v>
      </c>
      <c r="J1067" s="91">
        <v>69</v>
      </c>
      <c r="K1067" s="91" t="s">
        <v>7</v>
      </c>
      <c r="L1067" s="91" t="s">
        <v>753</v>
      </c>
      <c r="M1067" s="91" t="s">
        <v>273</v>
      </c>
      <c r="N1067" s="91" t="s">
        <v>268</v>
      </c>
      <c r="O1067" s="91">
        <v>32</v>
      </c>
    </row>
    <row r="1068" spans="1:15" s="91" customFormat="1" x14ac:dyDescent="0.25">
      <c r="A1068" s="320" t="s">
        <v>281</v>
      </c>
      <c r="B1068" s="320"/>
      <c r="D1068" s="91">
        <v>0.55555555555555536</v>
      </c>
      <c r="H1068" s="91">
        <v>1</v>
      </c>
      <c r="I1068" s="91">
        <v>59</v>
      </c>
      <c r="J1068" s="91">
        <v>49</v>
      </c>
      <c r="K1068" s="91" t="s">
        <v>0</v>
      </c>
      <c r="L1068" s="91" t="s">
        <v>748</v>
      </c>
      <c r="M1068" s="91" t="s">
        <v>273</v>
      </c>
      <c r="N1068" s="91" t="s">
        <v>268</v>
      </c>
      <c r="O1068" s="91">
        <v>32</v>
      </c>
    </row>
    <row r="1069" spans="1:15" s="91" customFormat="1" x14ac:dyDescent="0.25">
      <c r="A1069" s="320" t="s">
        <v>282</v>
      </c>
      <c r="B1069" s="320"/>
      <c r="D1069" s="91">
        <v>-0.61111111111111116</v>
      </c>
      <c r="H1069" s="91">
        <v>1</v>
      </c>
      <c r="I1069" s="91">
        <v>58</v>
      </c>
      <c r="J1069" s="91">
        <v>69</v>
      </c>
      <c r="K1069" s="91" t="s">
        <v>7</v>
      </c>
      <c r="L1069" s="91" t="s">
        <v>753</v>
      </c>
      <c r="M1069" s="91" t="s">
        <v>273</v>
      </c>
      <c r="N1069" s="91" t="s">
        <v>268</v>
      </c>
      <c r="O1069" s="91">
        <v>32</v>
      </c>
    </row>
    <row r="1070" spans="1:15" s="91" customFormat="1" x14ac:dyDescent="0.25">
      <c r="A1070" s="320" t="s">
        <v>283</v>
      </c>
      <c r="B1070" s="320"/>
      <c r="D1070" s="91">
        <v>0.83333333333333304</v>
      </c>
      <c r="H1070" s="91">
        <v>1</v>
      </c>
      <c r="I1070" s="91">
        <v>82</v>
      </c>
      <c r="J1070" s="91">
        <v>67</v>
      </c>
      <c r="K1070" s="91" t="s">
        <v>222</v>
      </c>
      <c r="L1070" s="91" t="s">
        <v>735</v>
      </c>
      <c r="M1070" s="91" t="s">
        <v>273</v>
      </c>
      <c r="N1070" s="91" t="s">
        <v>268</v>
      </c>
      <c r="O1070" s="91">
        <v>32</v>
      </c>
    </row>
    <row r="1071" spans="1:15" s="91" customFormat="1" x14ac:dyDescent="0.25">
      <c r="A1071" s="320" t="s">
        <v>284</v>
      </c>
      <c r="B1071" s="320"/>
      <c r="D1071" s="91">
        <v>-0.5</v>
      </c>
      <c r="H1071" s="91">
        <v>1</v>
      </c>
      <c r="I1071" s="91">
        <v>62</v>
      </c>
      <c r="J1071" s="91">
        <v>71</v>
      </c>
      <c r="K1071" s="91" t="s">
        <v>401</v>
      </c>
      <c r="L1071" s="91" t="s">
        <v>765</v>
      </c>
      <c r="M1071" s="91" t="s">
        <v>273</v>
      </c>
      <c r="N1071" s="91" t="s">
        <v>268</v>
      </c>
      <c r="O1071" s="91">
        <v>32</v>
      </c>
    </row>
    <row r="1072" spans="1:15" s="91" customFormat="1" x14ac:dyDescent="0.25">
      <c r="A1072" s="320" t="s">
        <v>1077</v>
      </c>
      <c r="B1072" s="320"/>
      <c r="D1072" s="91">
        <v>0.55555555555555536</v>
      </c>
      <c r="H1072" s="91">
        <v>1</v>
      </c>
      <c r="I1072" s="91">
        <v>59</v>
      </c>
      <c r="J1072" s="91">
        <v>49</v>
      </c>
      <c r="K1072" s="91" t="s">
        <v>0</v>
      </c>
      <c r="L1072" s="91" t="s">
        <v>748</v>
      </c>
      <c r="M1072" s="91" t="s">
        <v>273</v>
      </c>
      <c r="N1072" s="91" t="s">
        <v>268</v>
      </c>
      <c r="O1072" s="91">
        <v>32</v>
      </c>
    </row>
    <row r="1073" spans="1:15" s="91" customFormat="1" x14ac:dyDescent="0.25">
      <c r="A1073" s="320" t="s">
        <v>1078</v>
      </c>
      <c r="B1073" s="320"/>
      <c r="D1073" s="91">
        <v>-0.61111111111111116</v>
      </c>
      <c r="H1073" s="91">
        <v>1</v>
      </c>
      <c r="I1073" s="91">
        <v>58</v>
      </c>
      <c r="J1073" s="91">
        <v>69</v>
      </c>
      <c r="K1073" s="91" t="s">
        <v>7</v>
      </c>
      <c r="L1073" s="91" t="s">
        <v>753</v>
      </c>
      <c r="M1073" s="91" t="s">
        <v>273</v>
      </c>
      <c r="N1073" s="91" t="s">
        <v>268</v>
      </c>
      <c r="O1073" s="91">
        <v>32</v>
      </c>
    </row>
    <row r="1074" spans="1:15" s="91" customFormat="1" x14ac:dyDescent="0.25">
      <c r="A1074" s="320" t="s">
        <v>1079</v>
      </c>
      <c r="B1074" s="320"/>
      <c r="D1074" s="91">
        <v>0.83333333333333304</v>
      </c>
      <c r="H1074" s="91">
        <v>1</v>
      </c>
      <c r="I1074" s="91">
        <v>82</v>
      </c>
      <c r="J1074" s="91">
        <v>67</v>
      </c>
      <c r="K1074" s="91" t="s">
        <v>222</v>
      </c>
      <c r="L1074" s="91" t="s">
        <v>735</v>
      </c>
      <c r="M1074" s="91" t="s">
        <v>273</v>
      </c>
      <c r="N1074" s="91" t="s">
        <v>268</v>
      </c>
      <c r="O1074" s="91">
        <v>32</v>
      </c>
    </row>
    <row r="1075" spans="1:15" s="91" customFormat="1" x14ac:dyDescent="0.25">
      <c r="A1075" s="320" t="s">
        <v>1080</v>
      </c>
      <c r="B1075" s="320"/>
      <c r="D1075" s="91">
        <v>-0.5</v>
      </c>
      <c r="H1075" s="91">
        <v>1</v>
      </c>
      <c r="I1075" s="91">
        <v>62</v>
      </c>
      <c r="J1075" s="91">
        <v>71</v>
      </c>
      <c r="K1075" s="91" t="s">
        <v>401</v>
      </c>
      <c r="L1075" s="91" t="s">
        <v>765</v>
      </c>
      <c r="M1075" s="91" t="s">
        <v>273</v>
      </c>
      <c r="N1075" s="91" t="s">
        <v>268</v>
      </c>
      <c r="O1075" s="91">
        <v>32</v>
      </c>
    </row>
    <row r="1076" spans="1:15" s="78" customFormat="1" x14ac:dyDescent="0.25">
      <c r="A1076" s="317" t="s">
        <v>285</v>
      </c>
      <c r="B1076" s="317"/>
      <c r="D1076" s="78">
        <v>-0.4444444444444442</v>
      </c>
      <c r="H1076" s="78">
        <v>1</v>
      </c>
      <c r="I1076" s="78">
        <v>20</v>
      </c>
      <c r="J1076" s="78">
        <v>24</v>
      </c>
      <c r="K1076" s="78" t="s">
        <v>354</v>
      </c>
      <c r="L1076" s="78" t="s">
        <v>1081</v>
      </c>
      <c r="M1076" s="78" t="s">
        <v>273</v>
      </c>
      <c r="N1076" s="78" t="s">
        <v>268</v>
      </c>
      <c r="O1076" s="78">
        <v>32</v>
      </c>
    </row>
    <row r="1077" spans="1:15" s="78" customFormat="1" x14ac:dyDescent="0.25">
      <c r="A1077" s="317" t="s">
        <v>286</v>
      </c>
      <c r="B1077" s="317"/>
      <c r="D1077" s="78">
        <v>-2.2222222222222223</v>
      </c>
      <c r="H1077" s="78">
        <v>1</v>
      </c>
      <c r="I1077" s="78">
        <v>23</v>
      </c>
      <c r="J1077" s="78">
        <v>43</v>
      </c>
      <c r="K1077" s="78" t="s">
        <v>219</v>
      </c>
      <c r="L1077" s="78" t="s">
        <v>1082</v>
      </c>
      <c r="M1077" s="78" t="s">
        <v>273</v>
      </c>
      <c r="N1077" s="78" t="s">
        <v>268</v>
      </c>
      <c r="O1077" s="78">
        <v>32</v>
      </c>
    </row>
    <row r="1078" spans="1:15" s="78" customFormat="1" x14ac:dyDescent="0.25">
      <c r="A1078" s="317" t="s">
        <v>287</v>
      </c>
      <c r="B1078" s="317"/>
      <c r="D1078" s="78">
        <v>0</v>
      </c>
      <c r="H1078" s="78">
        <v>0</v>
      </c>
      <c r="K1078" s="78" t="s">
        <v>1024</v>
      </c>
      <c r="L1078" s="78" t="e">
        <v>#VALUE!</v>
      </c>
      <c r="M1078" s="78" t="s">
        <v>273</v>
      </c>
      <c r="N1078" s="78" t="s">
        <v>268</v>
      </c>
      <c r="O1078" s="78">
        <v>32</v>
      </c>
    </row>
    <row r="1079" spans="1:15" s="78" customFormat="1" x14ac:dyDescent="0.25">
      <c r="A1079" s="317" t="s">
        <v>288</v>
      </c>
      <c r="B1079" s="317"/>
      <c r="D1079" s="78">
        <v>-2</v>
      </c>
      <c r="H1079" s="78">
        <v>1</v>
      </c>
      <c r="I1079" s="78">
        <v>23</v>
      </c>
      <c r="J1079" s="78">
        <v>41</v>
      </c>
      <c r="K1079" s="78" t="s">
        <v>220</v>
      </c>
      <c r="L1079" s="78" t="s">
        <v>1083</v>
      </c>
      <c r="M1079" s="78" t="s">
        <v>273</v>
      </c>
      <c r="N1079" s="78" t="s">
        <v>268</v>
      </c>
      <c r="O1079" s="78">
        <v>32</v>
      </c>
    </row>
    <row r="1080" spans="1:15" s="78" customFormat="1" x14ac:dyDescent="0.25">
      <c r="A1080" s="317" t="s">
        <v>289</v>
      </c>
      <c r="B1080" s="317"/>
      <c r="D1080" s="78">
        <v>0</v>
      </c>
      <c r="H1080" s="78">
        <v>0</v>
      </c>
      <c r="K1080" s="78" t="s">
        <v>1024</v>
      </c>
      <c r="L1080" s="78" t="e">
        <v>#VALUE!</v>
      </c>
      <c r="M1080" s="78" t="s">
        <v>273</v>
      </c>
      <c r="N1080" s="78" t="s">
        <v>268</v>
      </c>
      <c r="O1080" s="78">
        <v>32</v>
      </c>
    </row>
    <row r="1081" spans="1:15" s="78" customFormat="1" x14ac:dyDescent="0.25">
      <c r="A1081" s="317" t="s">
        <v>290</v>
      </c>
      <c r="B1081" s="317"/>
      <c r="D1081" s="78">
        <v>-2.2222222222222223</v>
      </c>
      <c r="H1081" s="78">
        <v>1</v>
      </c>
      <c r="I1081" s="78">
        <v>23</v>
      </c>
      <c r="J1081" s="78">
        <v>43</v>
      </c>
      <c r="K1081" s="78" t="s">
        <v>219</v>
      </c>
      <c r="L1081" s="78" t="s">
        <v>1082</v>
      </c>
      <c r="M1081" s="78" t="s">
        <v>273</v>
      </c>
      <c r="N1081" s="78" t="s">
        <v>268</v>
      </c>
      <c r="O1081" s="78">
        <v>32</v>
      </c>
    </row>
    <row r="1082" spans="1:15" s="78" customFormat="1" x14ac:dyDescent="0.25">
      <c r="A1082" s="317" t="s">
        <v>1084</v>
      </c>
      <c r="B1082" s="317"/>
      <c r="D1082" s="78">
        <v>0</v>
      </c>
      <c r="H1082" s="78">
        <v>0</v>
      </c>
      <c r="K1082" s="78" t="s">
        <v>1024</v>
      </c>
      <c r="L1082" s="78" t="e">
        <v>#VALUE!</v>
      </c>
      <c r="M1082" s="78" t="s">
        <v>273</v>
      </c>
      <c r="N1082" s="78" t="s">
        <v>268</v>
      </c>
      <c r="O1082" s="78">
        <v>32</v>
      </c>
    </row>
    <row r="1083" spans="1:15" s="78" customFormat="1" x14ac:dyDescent="0.25">
      <c r="A1083" s="317" t="s">
        <v>1085</v>
      </c>
      <c r="B1083" s="317"/>
      <c r="D1083" s="78">
        <v>-1.8888888888888888</v>
      </c>
      <c r="H1083" s="78">
        <v>1</v>
      </c>
      <c r="I1083" s="78">
        <v>18</v>
      </c>
      <c r="J1083" s="78">
        <v>35</v>
      </c>
      <c r="K1083" s="78" t="s">
        <v>9</v>
      </c>
      <c r="L1083" s="78" t="s">
        <v>1086</v>
      </c>
      <c r="M1083" s="78" t="s">
        <v>273</v>
      </c>
      <c r="N1083" s="78" t="s">
        <v>268</v>
      </c>
      <c r="O1083" s="78">
        <v>32</v>
      </c>
    </row>
    <row r="1084" spans="1:15" s="78" customFormat="1" x14ac:dyDescent="0.25">
      <c r="A1084" s="317" t="s">
        <v>1087</v>
      </c>
      <c r="B1084" s="317"/>
      <c r="D1084" s="78">
        <v>0</v>
      </c>
      <c r="H1084" s="78">
        <v>0</v>
      </c>
      <c r="K1084" s="78" t="s">
        <v>1024</v>
      </c>
      <c r="L1084" s="78" t="e">
        <v>#VALUE!</v>
      </c>
      <c r="M1084" s="78" t="s">
        <v>273</v>
      </c>
      <c r="N1084" s="78" t="s">
        <v>268</v>
      </c>
      <c r="O1084" s="78">
        <v>32</v>
      </c>
    </row>
    <row r="1085" spans="1:15" s="78" customFormat="1" x14ac:dyDescent="0.25">
      <c r="A1085" s="317" t="s">
        <v>1088</v>
      </c>
      <c r="B1085" s="317"/>
      <c r="D1085" s="78">
        <v>-2.2222222222222223</v>
      </c>
      <c r="H1085" s="78">
        <v>1</v>
      </c>
      <c r="I1085" s="78">
        <v>23</v>
      </c>
      <c r="J1085" s="78">
        <v>43</v>
      </c>
      <c r="K1085" s="78" t="s">
        <v>219</v>
      </c>
      <c r="L1085" s="78" t="s">
        <v>1082</v>
      </c>
      <c r="M1085" s="78" t="s">
        <v>273</v>
      </c>
      <c r="N1085" s="78" t="s">
        <v>268</v>
      </c>
      <c r="O1085" s="78">
        <v>32</v>
      </c>
    </row>
    <row r="1086" spans="1:15" s="91" customFormat="1" x14ac:dyDescent="0.25">
      <c r="A1086" s="320" t="s">
        <v>291</v>
      </c>
      <c r="B1086" s="320"/>
      <c r="D1086" s="91">
        <v>62</v>
      </c>
      <c r="F1086" s="91">
        <v>62</v>
      </c>
      <c r="H1086" s="91">
        <v>1</v>
      </c>
      <c r="K1086" s="91" t="s">
        <v>0</v>
      </c>
      <c r="L1086" s="91" t="s">
        <v>736</v>
      </c>
      <c r="M1086" s="91" t="s">
        <v>273</v>
      </c>
      <c r="N1086" s="91" t="s">
        <v>268</v>
      </c>
      <c r="O1086" s="91">
        <v>32</v>
      </c>
    </row>
    <row r="1087" spans="1:15" s="91" customFormat="1" x14ac:dyDescent="0.25">
      <c r="A1087" s="320" t="s">
        <v>292</v>
      </c>
      <c r="B1087" s="320"/>
      <c r="D1087" s="91">
        <v>62</v>
      </c>
      <c r="F1087" s="91">
        <v>62</v>
      </c>
      <c r="H1087" s="91">
        <v>2</v>
      </c>
      <c r="K1087" s="91" t="s">
        <v>1025</v>
      </c>
      <c r="L1087" s="91" t="s">
        <v>737</v>
      </c>
      <c r="M1087" s="91" t="s">
        <v>273</v>
      </c>
      <c r="N1087" s="91" t="s">
        <v>268</v>
      </c>
      <c r="O1087" s="91">
        <v>32</v>
      </c>
    </row>
    <row r="1088" spans="1:15" s="91" customFormat="1" x14ac:dyDescent="0.25">
      <c r="A1088" s="320" t="s">
        <v>293</v>
      </c>
      <c r="B1088" s="320"/>
      <c r="D1088" s="91">
        <v>49</v>
      </c>
      <c r="F1088" s="91">
        <v>999</v>
      </c>
      <c r="H1088" s="91">
        <v>2</v>
      </c>
      <c r="K1088" s="91" t="s">
        <v>1025</v>
      </c>
      <c r="L1088" s="91" t="s">
        <v>738</v>
      </c>
      <c r="M1088" s="91" t="s">
        <v>273</v>
      </c>
      <c r="N1088" s="91" t="s">
        <v>268</v>
      </c>
      <c r="O1088" s="91">
        <v>32</v>
      </c>
    </row>
    <row r="1089" spans="1:15" s="91" customFormat="1" x14ac:dyDescent="0.25">
      <c r="A1089" s="320" t="s">
        <v>294</v>
      </c>
      <c r="B1089" s="320"/>
      <c r="D1089" s="91">
        <v>24</v>
      </c>
      <c r="F1089" s="91">
        <v>999</v>
      </c>
      <c r="H1089" s="91">
        <v>1</v>
      </c>
      <c r="K1089" s="91" t="s">
        <v>354</v>
      </c>
      <c r="L1089" s="91" t="s">
        <v>1027</v>
      </c>
      <c r="M1089" s="91" t="s">
        <v>273</v>
      </c>
      <c r="N1089" s="91" t="s">
        <v>268</v>
      </c>
      <c r="O1089" s="91">
        <v>32</v>
      </c>
    </row>
    <row r="1090" spans="1:15" s="78" customFormat="1" x14ac:dyDescent="0.25">
      <c r="A1090" s="317" t="s">
        <v>303</v>
      </c>
      <c r="B1090" s="317"/>
      <c r="D1090" s="78">
        <v>105</v>
      </c>
      <c r="H1090" s="78">
        <v>1</v>
      </c>
      <c r="L1090" s="78" t="s">
        <v>1089</v>
      </c>
      <c r="M1090" s="78" t="s">
        <v>273</v>
      </c>
      <c r="N1090" s="78" t="s">
        <v>268</v>
      </c>
      <c r="O1090" s="78">
        <v>32</v>
      </c>
    </row>
    <row r="1091" spans="1:15" s="78" customFormat="1" x14ac:dyDescent="0.25">
      <c r="A1091" s="317" t="s">
        <v>304</v>
      </c>
      <c r="B1091" s="317"/>
      <c r="D1091" s="78">
        <v>110</v>
      </c>
      <c r="H1091" s="78">
        <v>1</v>
      </c>
      <c r="L1091" s="78" t="s">
        <v>1090</v>
      </c>
      <c r="M1091" s="78" t="s">
        <v>273</v>
      </c>
      <c r="N1091" s="78" t="s">
        <v>268</v>
      </c>
      <c r="O1091" s="78">
        <v>32</v>
      </c>
    </row>
    <row r="1092" spans="1:15" s="78" customFormat="1" x14ac:dyDescent="0.25">
      <c r="A1092" s="317" t="s">
        <v>305</v>
      </c>
      <c r="B1092" s="317"/>
      <c r="D1092" s="78">
        <v>87</v>
      </c>
      <c r="H1092" s="78">
        <v>1</v>
      </c>
      <c r="L1092" s="78" t="s">
        <v>1091</v>
      </c>
      <c r="M1092" s="78" t="s">
        <v>273</v>
      </c>
      <c r="N1092" s="78" t="s">
        <v>268</v>
      </c>
      <c r="O1092" s="78">
        <v>32</v>
      </c>
    </row>
    <row r="1093" spans="1:15" s="78" customFormat="1" x14ac:dyDescent="0.25">
      <c r="A1093" s="317" t="s">
        <v>306</v>
      </c>
      <c r="B1093" s="317"/>
      <c r="D1093" s="78">
        <v>43</v>
      </c>
      <c r="H1093" s="78">
        <v>1</v>
      </c>
      <c r="L1093" s="78" t="s">
        <v>1092</v>
      </c>
      <c r="M1093" s="78" t="s">
        <v>273</v>
      </c>
      <c r="N1093" s="78" t="s">
        <v>268</v>
      </c>
      <c r="O1093" s="78">
        <v>32</v>
      </c>
    </row>
    <row r="1094" spans="1:15" s="78" customFormat="1" x14ac:dyDescent="0.25">
      <c r="A1094" s="316" t="s">
        <v>1093</v>
      </c>
      <c r="B1094" s="317"/>
      <c r="D1094" s="78">
        <v>73</v>
      </c>
      <c r="H1094" s="78">
        <v>4</v>
      </c>
      <c r="L1094" s="78" t="s">
        <v>755</v>
      </c>
      <c r="M1094" s="78" t="s">
        <v>273</v>
      </c>
      <c r="N1094" s="78" t="s">
        <v>268</v>
      </c>
      <c r="O1094" s="78">
        <v>32</v>
      </c>
    </row>
    <row r="1095" spans="1:15" s="78" customFormat="1" x14ac:dyDescent="0.25">
      <c r="A1095" s="316" t="s">
        <v>1094</v>
      </c>
      <c r="B1095" s="317"/>
      <c r="D1095" s="78">
        <v>77</v>
      </c>
      <c r="H1095" s="78">
        <v>1</v>
      </c>
      <c r="L1095" s="78" t="s">
        <v>756</v>
      </c>
      <c r="M1095" s="78" t="s">
        <v>273</v>
      </c>
      <c r="N1095" s="78" t="s">
        <v>268</v>
      </c>
      <c r="O1095" s="78">
        <v>32</v>
      </c>
    </row>
    <row r="1096" spans="1:15" s="78" customFormat="1" x14ac:dyDescent="0.25">
      <c r="A1096" s="316" t="s">
        <v>1095</v>
      </c>
      <c r="B1096" s="317"/>
      <c r="D1096" s="78">
        <v>69</v>
      </c>
      <c r="H1096" s="78">
        <v>1</v>
      </c>
      <c r="L1096" s="78" t="s">
        <v>757</v>
      </c>
      <c r="M1096" s="78" t="s">
        <v>273</v>
      </c>
      <c r="N1096" s="78" t="s">
        <v>268</v>
      </c>
      <c r="O1096" s="78">
        <v>32</v>
      </c>
    </row>
    <row r="1097" spans="1:15" s="78" customFormat="1" x14ac:dyDescent="0.25">
      <c r="A1097" s="316" t="s">
        <v>1096</v>
      </c>
      <c r="B1097" s="317"/>
      <c r="D1097" s="78">
        <v>35</v>
      </c>
      <c r="H1097" s="78">
        <v>2</v>
      </c>
      <c r="L1097" s="78" t="s">
        <v>1097</v>
      </c>
      <c r="M1097" s="78" t="s">
        <v>273</v>
      </c>
      <c r="N1097" s="78" t="s">
        <v>268</v>
      </c>
      <c r="O1097" s="78">
        <v>32</v>
      </c>
    </row>
    <row r="1098" spans="1:15" s="78" customFormat="1" x14ac:dyDescent="0.25">
      <c r="A1098" s="316" t="s">
        <v>1098</v>
      </c>
      <c r="B1098" s="317"/>
      <c r="D1098" s="78">
        <v>88</v>
      </c>
      <c r="H1098" s="78">
        <v>1</v>
      </c>
      <c r="L1098" s="78" t="s">
        <v>770</v>
      </c>
      <c r="M1098" s="78" t="s">
        <v>273</v>
      </c>
      <c r="N1098" s="78" t="s">
        <v>268</v>
      </c>
      <c r="O1098" s="78">
        <v>32</v>
      </c>
    </row>
    <row r="1099" spans="1:15" s="78" customFormat="1" x14ac:dyDescent="0.25">
      <c r="A1099" s="316" t="s">
        <v>1099</v>
      </c>
      <c r="B1099" s="317"/>
      <c r="D1099" s="78">
        <v>97</v>
      </c>
      <c r="H1099" s="78">
        <v>1</v>
      </c>
      <c r="L1099" s="78" t="s">
        <v>771</v>
      </c>
      <c r="M1099" s="78" t="s">
        <v>273</v>
      </c>
      <c r="N1099" s="78" t="s">
        <v>268</v>
      </c>
      <c r="O1099" s="78">
        <v>32</v>
      </c>
    </row>
    <row r="1100" spans="1:15" s="78" customFormat="1" x14ac:dyDescent="0.25">
      <c r="A1100" s="316" t="s">
        <v>1100</v>
      </c>
      <c r="B1100" s="317"/>
      <c r="D1100" s="78">
        <v>72</v>
      </c>
      <c r="H1100" s="78">
        <v>1</v>
      </c>
      <c r="L1100" s="78" t="s">
        <v>772</v>
      </c>
      <c r="M1100" s="78" t="s">
        <v>273</v>
      </c>
      <c r="N1100" s="78" t="s">
        <v>268</v>
      </c>
      <c r="O1100" s="78">
        <v>32</v>
      </c>
    </row>
    <row r="1101" spans="1:15" s="78" customFormat="1" x14ac:dyDescent="0.25">
      <c r="A1101" s="316" t="s">
        <v>1101</v>
      </c>
      <c r="B1101" s="317"/>
      <c r="D1101" s="78">
        <v>43</v>
      </c>
      <c r="H1101" s="78">
        <v>1</v>
      </c>
      <c r="L1101" s="78" t="s">
        <v>1092</v>
      </c>
      <c r="M1101" s="78" t="s">
        <v>273</v>
      </c>
      <c r="N1101" s="78" t="s">
        <v>268</v>
      </c>
      <c r="O1101" s="78">
        <v>32</v>
      </c>
    </row>
    <row r="1102" spans="1:15" s="91" customFormat="1" x14ac:dyDescent="0.25">
      <c r="A1102" s="319" t="s">
        <v>309</v>
      </c>
      <c r="B1102" s="320"/>
      <c r="D1102" s="91">
        <v>6</v>
      </c>
      <c r="H1102" s="91">
        <v>2</v>
      </c>
      <c r="L1102" s="91" t="s">
        <v>739</v>
      </c>
      <c r="M1102" s="91" t="s">
        <v>273</v>
      </c>
      <c r="N1102" s="91" t="s">
        <v>268</v>
      </c>
      <c r="O1102" s="91">
        <v>32</v>
      </c>
    </row>
    <row r="1103" spans="1:15" s="91" customFormat="1" x14ac:dyDescent="0.25">
      <c r="A1103" s="319" t="s">
        <v>310</v>
      </c>
      <c r="B1103" s="320"/>
      <c r="D1103" s="91">
        <v>1</v>
      </c>
      <c r="H1103" s="91">
        <v>1</v>
      </c>
      <c r="L1103" s="91" t="s">
        <v>742</v>
      </c>
      <c r="M1103" s="91" t="s">
        <v>273</v>
      </c>
      <c r="N1103" s="91" t="s">
        <v>268</v>
      </c>
      <c r="O1103" s="91">
        <v>32</v>
      </c>
    </row>
    <row r="1104" spans="1:15" s="91" customFormat="1" x14ac:dyDescent="0.25">
      <c r="A1104" s="319" t="s">
        <v>311</v>
      </c>
      <c r="B1104" s="320"/>
      <c r="D1104" s="91">
        <v>6</v>
      </c>
      <c r="H1104" s="91">
        <v>3</v>
      </c>
      <c r="L1104" s="91" t="s">
        <v>740</v>
      </c>
      <c r="M1104" s="91" t="s">
        <v>273</v>
      </c>
      <c r="N1104" s="91" t="s">
        <v>268</v>
      </c>
      <c r="O1104" s="91">
        <v>32</v>
      </c>
    </row>
    <row r="1105" spans="1:15" s="91" customFormat="1" x14ac:dyDescent="0.25">
      <c r="A1105" s="319" t="s">
        <v>312</v>
      </c>
      <c r="B1105" s="320"/>
      <c r="D1105" s="91">
        <v>1</v>
      </c>
      <c r="H1105" s="91">
        <v>1</v>
      </c>
      <c r="L1105" s="91" t="s">
        <v>743</v>
      </c>
      <c r="M1105" s="91" t="s">
        <v>273</v>
      </c>
      <c r="N1105" s="91" t="s">
        <v>268</v>
      </c>
      <c r="O1105" s="91">
        <v>32</v>
      </c>
    </row>
    <row r="1106" spans="1:15" s="91" customFormat="1" x14ac:dyDescent="0.25">
      <c r="A1106" s="319" t="s">
        <v>313</v>
      </c>
      <c r="B1106" s="320"/>
      <c r="D1106" s="91">
        <v>9</v>
      </c>
      <c r="H1106" s="91">
        <v>1</v>
      </c>
      <c r="L1106" s="91" t="s">
        <v>741</v>
      </c>
      <c r="M1106" s="91" t="s">
        <v>273</v>
      </c>
      <c r="N1106" s="91" t="s">
        <v>268</v>
      </c>
      <c r="O1106" s="91">
        <v>32</v>
      </c>
    </row>
    <row r="1107" spans="1:15" s="91" customFormat="1" x14ac:dyDescent="0.25">
      <c r="A1107" s="319" t="s">
        <v>314</v>
      </c>
      <c r="B1107" s="320"/>
      <c r="D1107" s="91">
        <v>1</v>
      </c>
      <c r="H1107" s="91">
        <v>4</v>
      </c>
      <c r="L1107" s="91" t="s">
        <v>744</v>
      </c>
      <c r="M1107" s="91" t="s">
        <v>273</v>
      </c>
      <c r="N1107" s="91" t="s">
        <v>268</v>
      </c>
      <c r="O1107" s="91">
        <v>32</v>
      </c>
    </row>
    <row r="1108" spans="1:15" s="91" customFormat="1" x14ac:dyDescent="0.25">
      <c r="A1108" s="319" t="s">
        <v>315</v>
      </c>
      <c r="B1108" s="320"/>
      <c r="D1108" s="91">
        <v>5</v>
      </c>
      <c r="H1108" s="91">
        <v>1</v>
      </c>
      <c r="L1108" s="91" t="s">
        <v>1102</v>
      </c>
      <c r="M1108" s="91" t="s">
        <v>273</v>
      </c>
      <c r="N1108" s="91" t="s">
        <v>268</v>
      </c>
      <c r="O1108" s="91">
        <v>32</v>
      </c>
    </row>
    <row r="1109" spans="1:15" s="91" customFormat="1" x14ac:dyDescent="0.25">
      <c r="A1109" s="319" t="s">
        <v>316</v>
      </c>
      <c r="B1109" s="320"/>
      <c r="D1109" s="91">
        <v>0</v>
      </c>
      <c r="H1109" s="91">
        <v>5</v>
      </c>
      <c r="L1109" s="91" t="s">
        <v>1103</v>
      </c>
      <c r="M1109" s="91" t="s">
        <v>273</v>
      </c>
      <c r="N1109" s="91" t="s">
        <v>268</v>
      </c>
      <c r="O1109" s="91">
        <v>32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2:R61 A1086:R10446 A786:R840 B678:R785 A1058:H1061 A1029:R1057 A230:R677">
    <cfRule type="expression" dxfId="34" priority="35">
      <formula>$N2="no"</formula>
    </cfRule>
  </conditionalFormatting>
  <conditionalFormatting sqref="A62:O62 Q62:R62">
    <cfRule type="expression" dxfId="33" priority="34">
      <formula>$N62="no"</formula>
    </cfRule>
  </conditionalFormatting>
  <conditionalFormatting sqref="P62">
    <cfRule type="expression" dxfId="32" priority="33">
      <formula>$N62="no"</formula>
    </cfRule>
  </conditionalFormatting>
  <conditionalFormatting sqref="B117:K117 Q117:R117 M117:O117">
    <cfRule type="expression" dxfId="31" priority="32">
      <formula>$N117="no"</formula>
    </cfRule>
  </conditionalFormatting>
  <conditionalFormatting sqref="P117">
    <cfRule type="expression" dxfId="30" priority="31">
      <formula>$N117="no"</formula>
    </cfRule>
  </conditionalFormatting>
  <conditionalFormatting sqref="A117">
    <cfRule type="expression" dxfId="29" priority="30">
      <formula>$N117="no"</formula>
    </cfRule>
  </conditionalFormatting>
  <conditionalFormatting sqref="A867:O893 Q867:R893">
    <cfRule type="expression" dxfId="28" priority="29">
      <formula>$N867="no"</formula>
    </cfRule>
  </conditionalFormatting>
  <conditionalFormatting sqref="A894:O920 Q894:R920">
    <cfRule type="expression" dxfId="27" priority="28">
      <formula>$N894="no"</formula>
    </cfRule>
  </conditionalFormatting>
  <conditionalFormatting sqref="A921:O947 Q921:R947">
    <cfRule type="expression" dxfId="26" priority="27">
      <formula>$N921="no"</formula>
    </cfRule>
  </conditionalFormatting>
  <conditionalFormatting sqref="A948:O974 Q948:R974">
    <cfRule type="expression" dxfId="25" priority="26">
      <formula>$N948="no"</formula>
    </cfRule>
  </conditionalFormatting>
  <conditionalFormatting sqref="A975:O1001 Q975:R1001">
    <cfRule type="expression" dxfId="24" priority="25">
      <formula>$N975="no"</formula>
    </cfRule>
  </conditionalFormatting>
  <conditionalFormatting sqref="A1002:O1028 Q1002:R1028">
    <cfRule type="expression" dxfId="23" priority="24">
      <formula>$N1002="no"</formula>
    </cfRule>
  </conditionalFormatting>
  <conditionalFormatting sqref="M1062:R1065 A1062:K1065">
    <cfRule type="expression" dxfId="22" priority="23">
      <formula>$N1062="no"</formula>
    </cfRule>
  </conditionalFormatting>
  <conditionalFormatting sqref="J1058">
    <cfRule type="expression" dxfId="21" priority="18">
      <formula>$N1058="no"</formula>
    </cfRule>
  </conditionalFormatting>
  <conditionalFormatting sqref="I1060">
    <cfRule type="expression" dxfId="20" priority="16">
      <formula>$N1060="no"</formula>
    </cfRule>
  </conditionalFormatting>
  <conditionalFormatting sqref="I1059">
    <cfRule type="expression" dxfId="19" priority="22">
      <formula>$N1059="no"</formula>
    </cfRule>
  </conditionalFormatting>
  <conditionalFormatting sqref="J1059">
    <cfRule type="expression" dxfId="18" priority="21">
      <formula>$N1059="no"</formula>
    </cfRule>
  </conditionalFormatting>
  <conditionalFormatting sqref="K1059">
    <cfRule type="expression" dxfId="17" priority="20">
      <formula>$N1059="no"</formula>
    </cfRule>
  </conditionalFormatting>
  <conditionalFormatting sqref="I1058">
    <cfRule type="expression" dxfId="16" priority="19">
      <formula>$N1058="no"</formula>
    </cfRule>
  </conditionalFormatting>
  <conditionalFormatting sqref="K1058">
    <cfRule type="expression" dxfId="15" priority="17">
      <formula>$N1058="no"</formula>
    </cfRule>
  </conditionalFormatting>
  <conditionalFormatting sqref="I1061">
    <cfRule type="expression" dxfId="14" priority="15">
      <formula>$N1061="no"</formula>
    </cfRule>
  </conditionalFormatting>
  <conditionalFormatting sqref="J1060">
    <cfRule type="expression" dxfId="13" priority="14">
      <formula>$N1060="no"</formula>
    </cfRule>
  </conditionalFormatting>
  <conditionalFormatting sqref="J1061">
    <cfRule type="expression" dxfId="12" priority="13">
      <formula>$N1061="no"</formula>
    </cfRule>
  </conditionalFormatting>
  <conditionalFormatting sqref="B1072:R1075">
    <cfRule type="expression" dxfId="11" priority="12">
      <formula>$N1072="no"</formula>
    </cfRule>
  </conditionalFormatting>
  <conditionalFormatting sqref="A1072:A1075">
    <cfRule type="expression" dxfId="10" priority="11">
      <formula>$N1072="no"</formula>
    </cfRule>
  </conditionalFormatting>
  <conditionalFormatting sqref="B1082:R1085">
    <cfRule type="expression" dxfId="9" priority="10">
      <formula>$N1082="no"</formula>
    </cfRule>
  </conditionalFormatting>
  <conditionalFormatting sqref="A1082:A1085">
    <cfRule type="expression" dxfId="8" priority="9">
      <formula>$N1082="no"</formula>
    </cfRule>
  </conditionalFormatting>
  <conditionalFormatting sqref="L117">
    <cfRule type="expression" dxfId="7" priority="8">
      <formula>$N117="no"</formula>
    </cfRule>
  </conditionalFormatting>
  <conditionalFormatting sqref="L1062">
    <cfRule type="expression" dxfId="6" priority="7">
      <formula>$N1062="no"</formula>
    </cfRule>
  </conditionalFormatting>
  <conditionalFormatting sqref="L1064">
    <cfRule type="expression" dxfId="5" priority="6">
      <formula>$N1064="no"</formula>
    </cfRule>
  </conditionalFormatting>
  <conditionalFormatting sqref="L1063">
    <cfRule type="expression" dxfId="4" priority="5">
      <formula>$N1063="no"</formula>
    </cfRule>
  </conditionalFormatting>
  <conditionalFormatting sqref="L1065">
    <cfRule type="expression" dxfId="3" priority="4">
      <formula>$N1065="no"</formula>
    </cfRule>
  </conditionalFormatting>
  <conditionalFormatting sqref="P841:P1028">
    <cfRule type="expression" dxfId="2" priority="3">
      <formula>$N841="no"</formula>
    </cfRule>
  </conditionalFormatting>
  <conditionalFormatting sqref="A678">
    <cfRule type="expression" dxfId="1" priority="2">
      <formula>$N678="no"</formula>
    </cfRule>
  </conditionalFormatting>
  <conditionalFormatting sqref="A679:A785">
    <cfRule type="expression" dxfId="0" priority="1">
      <formula>$N679="no"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3"/>
  <sheetViews>
    <sheetView workbookViewId="0">
      <selection activeCell="B30" sqref="B3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34</v>
      </c>
      <c r="B1">
        <v>21</v>
      </c>
    </row>
    <row r="2" spans="1:28" x14ac:dyDescent="0.25">
      <c r="A2" t="s">
        <v>35</v>
      </c>
      <c r="B2" s="2">
        <v>21</v>
      </c>
    </row>
    <row r="3" spans="1:28" x14ac:dyDescent="0.25">
      <c r="A3" t="s">
        <v>36</v>
      </c>
      <c r="B3" s="2">
        <v>18</v>
      </c>
    </row>
    <row r="4" spans="1:28" x14ac:dyDescent="0.25">
      <c r="A4" t="s">
        <v>37</v>
      </c>
      <c r="B4" s="2">
        <v>9</v>
      </c>
    </row>
    <row r="5" spans="1:28" x14ac:dyDescent="0.25">
      <c r="A5" t="s">
        <v>57</v>
      </c>
      <c r="B5" s="2">
        <v>1</v>
      </c>
      <c r="C5" t="s">
        <v>591</v>
      </c>
      <c r="D5" s="2" t="s">
        <v>170</v>
      </c>
    </row>
    <row r="6" spans="1:28" x14ac:dyDescent="0.25">
      <c r="A6" t="s">
        <v>59</v>
      </c>
      <c r="B6">
        <v>21</v>
      </c>
    </row>
    <row r="7" spans="1:28" x14ac:dyDescent="0.25">
      <c r="A7" t="s">
        <v>81</v>
      </c>
      <c r="B7">
        <v>72</v>
      </c>
      <c r="C7" s="2">
        <v>62</v>
      </c>
      <c r="D7" s="2">
        <v>10</v>
      </c>
      <c r="E7" s="2">
        <v>52</v>
      </c>
      <c r="F7" s="2">
        <v>8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28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4</v>
      </c>
      <c r="L9" s="2">
        <v>3</v>
      </c>
      <c r="M9" s="2">
        <v>3</v>
      </c>
      <c r="N9" s="2">
        <v>4</v>
      </c>
      <c r="O9" s="2">
        <v>3</v>
      </c>
      <c r="P9" s="2">
        <v>3</v>
      </c>
      <c r="Q9" s="2">
        <v>3</v>
      </c>
      <c r="R9" s="2">
        <v>4</v>
      </c>
      <c r="S9" s="2">
        <v>3</v>
      </c>
      <c r="T9" s="2">
        <v>3</v>
      </c>
      <c r="U9" s="2">
        <v>3</v>
      </c>
      <c r="V9" s="2">
        <v>3</v>
      </c>
      <c r="W9" s="2" t="s">
        <v>58</v>
      </c>
      <c r="X9" s="2" t="s">
        <v>58</v>
      </c>
      <c r="Y9" s="2" t="s">
        <v>58</v>
      </c>
      <c r="Z9" s="2" t="s">
        <v>58</v>
      </c>
      <c r="AA9" s="2" t="s">
        <v>58</v>
      </c>
      <c r="AB9" s="2" t="s">
        <v>58</v>
      </c>
    </row>
    <row r="10" spans="1:28" s="2" customFormat="1" x14ac:dyDescent="0.25">
      <c r="A10" s="2" t="s">
        <v>34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s="2" customFormat="1" x14ac:dyDescent="0.25">
      <c r="A11" s="2" t="s">
        <v>35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36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0</v>
      </c>
      <c r="J12" s="2">
        <v>0</v>
      </c>
      <c r="K12" s="2">
        <v>0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37</v>
      </c>
      <c r="B13" s="2">
        <v>1</v>
      </c>
      <c r="C13" s="2">
        <v>1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1</v>
      </c>
      <c r="J13" s="2">
        <v>1</v>
      </c>
      <c r="K13" s="2">
        <v>1</v>
      </c>
      <c r="L13" s="2">
        <v>0</v>
      </c>
      <c r="M13" s="2">
        <v>1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57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471</v>
      </c>
    </row>
    <row r="16" spans="1:28" s="2" customFormat="1" x14ac:dyDescent="0.25">
      <c r="A16" s="2" t="s">
        <v>479</v>
      </c>
    </row>
    <row r="17" spans="1:28" s="2" customFormat="1" x14ac:dyDescent="0.25">
      <c r="A17" s="2" t="s">
        <v>482</v>
      </c>
    </row>
    <row r="18" spans="1:28" s="2" customFormat="1" x14ac:dyDescent="0.25">
      <c r="A18" s="2" t="s">
        <v>472</v>
      </c>
    </row>
    <row r="19" spans="1:28" s="2" customFormat="1" x14ac:dyDescent="0.25">
      <c r="A19" s="2" t="s">
        <v>473</v>
      </c>
    </row>
    <row r="20" spans="1:28" s="2" customFormat="1" x14ac:dyDescent="0.25">
      <c r="A20" s="2" t="s">
        <v>474</v>
      </c>
    </row>
    <row r="21" spans="1:28" s="2" customFormat="1" x14ac:dyDescent="0.25">
      <c r="A21" s="2" t="s">
        <v>475</v>
      </c>
    </row>
    <row r="22" spans="1:28" s="2" customFormat="1" x14ac:dyDescent="0.25">
      <c r="A22" s="2" t="s">
        <v>481</v>
      </c>
    </row>
    <row r="23" spans="1:28" s="2" customFormat="1" x14ac:dyDescent="0.25">
      <c r="A23" s="2" t="s">
        <v>476</v>
      </c>
    </row>
    <row r="24" spans="1:28" s="2" customFormat="1" x14ac:dyDescent="0.25">
      <c r="A24" s="2" t="s">
        <v>477</v>
      </c>
    </row>
    <row r="25" spans="1:28" s="368" customFormat="1" x14ac:dyDescent="0.25">
      <c r="A25" s="368" t="s">
        <v>478</v>
      </c>
    </row>
    <row r="26" spans="1:28" s="2" customFormat="1" x14ac:dyDescent="0.25">
      <c r="A26" s="2" t="s">
        <v>480</v>
      </c>
    </row>
    <row r="27" spans="1:28" ht="15" customHeight="1" x14ac:dyDescent="0.25">
      <c r="A27" s="276" t="s">
        <v>132</v>
      </c>
      <c r="B27" s="496" t="s">
        <v>590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</row>
    <row r="28" spans="1:28" x14ac:dyDescent="0.25">
      <c r="B28" s="497" t="s">
        <v>621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</row>
    <row r="29" spans="1:28" x14ac:dyDescent="0.25">
      <c r="A29" s="2" t="s">
        <v>240</v>
      </c>
      <c r="B29" s="2">
        <v>182.4</v>
      </c>
      <c r="H29" s="2"/>
    </row>
    <row r="30" spans="1:28" x14ac:dyDescent="0.25">
      <c r="A30" s="2" t="s">
        <v>241</v>
      </c>
      <c r="B30" s="2">
        <v>1010</v>
      </c>
    </row>
    <row r="31" spans="1:28" x14ac:dyDescent="0.25">
      <c r="A31" s="2" t="s">
        <v>329</v>
      </c>
      <c r="B31">
        <v>850</v>
      </c>
    </row>
    <row r="32" spans="1:28" x14ac:dyDescent="0.25">
      <c r="A32" s="2" t="s">
        <v>330</v>
      </c>
      <c r="B32">
        <v>600</v>
      </c>
    </row>
    <row r="33" spans="1:2" x14ac:dyDescent="0.25">
      <c r="A33" s="2"/>
      <c r="B33" s="2"/>
    </row>
  </sheetData>
  <sheetProtection password="DF65" sheet="1" objects="1" scenarios="1"/>
  <mergeCells count="2">
    <mergeCell ref="B27:AB27"/>
    <mergeCell ref="B28:AB28"/>
  </mergeCells>
  <dataValidations count="1">
    <dataValidation type="list" allowBlank="1" showInputMessage="1" showErrorMessage="1" sqref="B23:AB23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93</v>
      </c>
      <c r="C1" s="2" t="s">
        <v>92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29</v>
      </c>
      <c r="B2" s="2">
        <v>37</v>
      </c>
      <c r="C2" s="2">
        <v>69</v>
      </c>
      <c r="D2" s="2">
        <v>0</v>
      </c>
      <c r="E2" s="2">
        <v>0.29166666666666652</v>
      </c>
      <c r="F2" s="2">
        <v>0.66666666666666652</v>
      </c>
      <c r="G2" s="2">
        <v>0.875</v>
      </c>
      <c r="H2" s="2">
        <v>1.1666666666666665</v>
      </c>
      <c r="I2" s="2">
        <v>1.1527777777777777</v>
      </c>
      <c r="J2" s="2">
        <v>1.8888888888888888</v>
      </c>
      <c r="K2" s="2">
        <v>2.375</v>
      </c>
      <c r="L2" s="2">
        <v>2.7916666666666665</v>
      </c>
      <c r="M2" s="2">
        <v>3.3888888888888888</v>
      </c>
      <c r="N2" s="2">
        <v>3.9583333333333335</v>
      </c>
      <c r="O2" s="2">
        <v>4.3194444444444446</v>
      </c>
      <c r="P2" s="2">
        <v>5.3888888888888893</v>
      </c>
      <c r="Q2" s="2">
        <v>6.3472222222222223</v>
      </c>
      <c r="R2" s="2">
        <v>7.25</v>
      </c>
      <c r="S2" s="2">
        <v>7.9861111111111107</v>
      </c>
      <c r="T2" s="2">
        <v>8.6944444444444446</v>
      </c>
      <c r="U2" s="2">
        <v>9.2859937402190926</v>
      </c>
      <c r="V2" s="2">
        <v>10.105438184663537</v>
      </c>
      <c r="W2" s="2">
        <v>11.063771517996871</v>
      </c>
      <c r="X2" s="2">
        <v>11.619327073552427</v>
      </c>
      <c r="Y2" s="2">
        <v>11.82766040688576</v>
      </c>
      <c r="Z2" s="2">
        <v>12.09631712330367</v>
      </c>
      <c r="AA2" s="2">
        <v>12.469451451661879</v>
      </c>
      <c r="AB2" s="2">
        <v>12.559003690467849</v>
      </c>
      <c r="AC2" s="2">
        <v>12.753033541214117</v>
      </c>
      <c r="AD2" s="2">
        <v>12.663481302408147</v>
      </c>
      <c r="AE2" s="2">
        <v>13.648555929273819</v>
      </c>
      <c r="AF2" s="2">
        <v>14.126167869572326</v>
      </c>
      <c r="AG2" s="2">
        <v>14.424675332258893</v>
      </c>
      <c r="AH2" s="2">
        <v>14.708257421811131</v>
      </c>
      <c r="AI2" s="2">
        <v>15.409749959124564</v>
      </c>
      <c r="AJ2" s="2">
        <v>16.051541003900685</v>
      </c>
      <c r="AK2" s="2">
        <v>17.215720108378296</v>
      </c>
      <c r="AL2" s="2">
        <v>18.141093242706653</v>
      </c>
      <c r="AM2" s="2">
        <v>18.81273503375143</v>
      </c>
      <c r="AN2" s="2">
        <v>19.559003690467847</v>
      </c>
      <c r="AO2" s="2">
        <v>20.275421600915607</v>
      </c>
      <c r="AP2" s="2">
        <v>20.723182794945458</v>
      </c>
      <c r="AQ2" s="2">
        <v>21.618705183005162</v>
      </c>
      <c r="AR2" s="2">
        <v>22.364973839721578</v>
      </c>
      <c r="AS2" s="2">
        <v>22.842585780020087</v>
      </c>
      <c r="AT2" s="2">
        <v>22.99183951136337</v>
      </c>
      <c r="AU2" s="2">
        <v>23.450855904805994</v>
      </c>
      <c r="AV2" s="2">
        <v>23.827905085133864</v>
      </c>
      <c r="AW2" s="2">
        <v>24.057413281855176</v>
      </c>
      <c r="AX2" s="2">
        <v>24.29074661518851</v>
      </c>
      <c r="AY2" s="2">
        <v>24.107413281855177</v>
      </c>
      <c r="AZ2" s="2">
        <v>24.774079948521845</v>
      </c>
      <c r="BA2" s="2">
        <v>25.04074661518851</v>
      </c>
      <c r="BB2" s="2">
        <v>25.474079948521844</v>
      </c>
      <c r="BC2" s="2">
        <v>26.357413281855177</v>
      </c>
      <c r="BD2" s="2">
        <v>27.190746615188509</v>
      </c>
      <c r="BE2" s="2">
        <v>27.944844975844248</v>
      </c>
      <c r="BF2" s="2">
        <v>28.616976123385232</v>
      </c>
      <c r="BG2" s="2">
        <v>29.223533500434414</v>
      </c>
      <c r="BH2" s="2">
        <v>29.518615467647528</v>
      </c>
      <c r="BI2" s="2">
        <v>30.17435317256556</v>
      </c>
      <c r="BJ2" s="2">
        <v>30.74812366436884</v>
      </c>
      <c r="BK2" s="2">
        <v>31.108779402073758</v>
      </c>
      <c r="BL2" s="2">
        <v>31.354681041418019</v>
      </c>
      <c r="BM2" s="2">
        <v>31.531151629653312</v>
      </c>
      <c r="BN2" s="2">
        <v>31.73703398259449</v>
      </c>
      <c r="BO2" s="2">
        <v>31.766445747300374</v>
      </c>
      <c r="BP2" s="2">
        <v>31.913504570829787</v>
      </c>
      <c r="BQ2" s="2">
        <v>32.295857512006258</v>
      </c>
      <c r="BR2" s="2">
        <v>32.648798688476845</v>
      </c>
      <c r="BS2" s="2">
        <v>33.589975159065077</v>
      </c>
      <c r="BT2" s="2">
        <v>34.001739864947432</v>
      </c>
      <c r="BU2" s="2">
        <v>34.119386923770961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91</v>
      </c>
      <c r="B3" s="2">
        <v>58</v>
      </c>
      <c r="C3" s="2">
        <v>69</v>
      </c>
      <c r="D3" s="2">
        <v>0</v>
      </c>
      <c r="E3" s="2">
        <v>0.79999999999999982</v>
      </c>
      <c r="F3" s="2">
        <v>1.5</v>
      </c>
      <c r="G3" s="2">
        <v>1.9</v>
      </c>
      <c r="H3" s="2">
        <v>2.5</v>
      </c>
      <c r="I3" s="2">
        <v>3.1</v>
      </c>
      <c r="J3" s="2">
        <v>4.1999999999999993</v>
      </c>
      <c r="K3" s="2">
        <v>5.2999999999999989</v>
      </c>
      <c r="L3" s="2">
        <v>5.8999999999999986</v>
      </c>
      <c r="M3" s="2">
        <v>6.6999999999999984</v>
      </c>
      <c r="N3" s="2">
        <v>7.799999999999998</v>
      </c>
      <c r="O3" s="2">
        <v>8.7999999999999972</v>
      </c>
      <c r="P3" s="2">
        <v>10.999999999999996</v>
      </c>
      <c r="Q3" s="2">
        <v>12.599999999999996</v>
      </c>
      <c r="R3" s="2">
        <v>13.599999999999996</v>
      </c>
      <c r="S3" s="2">
        <v>14.699999999999996</v>
      </c>
      <c r="T3" s="2">
        <v>15.999999999999996</v>
      </c>
      <c r="U3" s="2">
        <v>17.299999999999997</v>
      </c>
      <c r="V3" s="2">
        <v>18.599999999999998</v>
      </c>
      <c r="W3" s="2">
        <v>20.299999999999997</v>
      </c>
      <c r="X3" s="2">
        <v>21.699999999999996</v>
      </c>
      <c r="Y3" s="2">
        <v>22.199999999999996</v>
      </c>
      <c r="Z3" s="2">
        <v>22.824999999999996</v>
      </c>
      <c r="AA3" s="2">
        <v>23.824999999999996</v>
      </c>
      <c r="AB3" s="2">
        <v>24.199999999999996</v>
      </c>
      <c r="AC3" s="2">
        <v>24.324999999999996</v>
      </c>
      <c r="AD3" s="2">
        <v>24.699999999999996</v>
      </c>
      <c r="AE3" s="2">
        <v>26.074999999999996</v>
      </c>
      <c r="AF3" s="2">
        <v>27.074999999999996</v>
      </c>
      <c r="AG3" s="2">
        <v>27.824999999999996</v>
      </c>
      <c r="AH3" s="2">
        <v>28.824999999999996</v>
      </c>
      <c r="AI3" s="2">
        <v>30.449999999999996</v>
      </c>
      <c r="AJ3" s="2">
        <v>31.449999999999996</v>
      </c>
      <c r="AK3" s="2">
        <v>33.574999999999996</v>
      </c>
      <c r="AL3" s="2">
        <v>35.199999999999996</v>
      </c>
      <c r="AM3" s="2">
        <v>35.949999999999996</v>
      </c>
      <c r="AN3" s="2">
        <v>37.074999999999996</v>
      </c>
      <c r="AO3" s="2">
        <v>38.199999999999996</v>
      </c>
      <c r="AP3" s="2">
        <v>39.449999999999996</v>
      </c>
      <c r="AQ3" s="2">
        <v>40.824999999999996</v>
      </c>
      <c r="AR3" s="2">
        <v>41.824999999999996</v>
      </c>
      <c r="AS3" s="2">
        <v>42.324999999999996</v>
      </c>
      <c r="AT3" s="2">
        <v>43.074999999999996</v>
      </c>
      <c r="AU3" s="2">
        <v>43.574999999999996</v>
      </c>
      <c r="AV3" s="2">
        <v>44.699999999999996</v>
      </c>
      <c r="AW3" s="2">
        <v>45.199999999999996</v>
      </c>
      <c r="AX3" s="2">
        <v>45.824999999999996</v>
      </c>
      <c r="AY3" s="2">
        <v>45.699999999999996</v>
      </c>
      <c r="AZ3" s="2">
        <v>46.824999999999996</v>
      </c>
      <c r="BA3" s="2">
        <v>47.824999999999996</v>
      </c>
      <c r="BB3" s="2">
        <v>48.699999999999996</v>
      </c>
      <c r="BC3" s="2">
        <v>50.449999999999996</v>
      </c>
      <c r="BD3" s="2">
        <v>51.824999999999996</v>
      </c>
      <c r="BE3" s="2">
        <v>53.074999999999996</v>
      </c>
      <c r="BF3" s="2">
        <v>54.199999999999996</v>
      </c>
      <c r="BG3" s="2">
        <v>55.074999999999996</v>
      </c>
      <c r="BH3" s="2">
        <v>56.074999999999996</v>
      </c>
      <c r="BI3" s="2">
        <v>57.449999999999996</v>
      </c>
      <c r="BJ3" s="2">
        <v>58.574999999999996</v>
      </c>
      <c r="BK3" s="2">
        <v>59.574999999999996</v>
      </c>
      <c r="BL3" s="2">
        <v>59.324999999999996</v>
      </c>
      <c r="BM3" s="2">
        <v>60.724999999999994</v>
      </c>
      <c r="BN3" s="2">
        <v>61.524999999999991</v>
      </c>
      <c r="BO3" s="2">
        <v>61.524999999999991</v>
      </c>
      <c r="BP3" s="2">
        <v>62.324999999999989</v>
      </c>
      <c r="BQ3" s="2">
        <v>63.724999999999987</v>
      </c>
      <c r="BR3" s="2">
        <v>65.124999999999986</v>
      </c>
      <c r="BS3" s="2">
        <v>66.924999999999983</v>
      </c>
      <c r="BT3" s="2">
        <v>67.924999999999983</v>
      </c>
      <c r="BU3" s="2">
        <v>68.524999999999977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88</v>
      </c>
      <c r="B4" s="2">
        <v>55</v>
      </c>
      <c r="C4" s="2">
        <v>69</v>
      </c>
      <c r="D4" s="2">
        <v>0</v>
      </c>
      <c r="E4" s="2">
        <v>0.20967741935483852</v>
      </c>
      <c r="F4" s="2">
        <v>0.532258064516129</v>
      </c>
      <c r="G4" s="2">
        <v>0.70967741935483852</v>
      </c>
      <c r="H4" s="2">
        <v>0.95161290322580605</v>
      </c>
      <c r="I4" s="2">
        <v>0.83870967741935454</v>
      </c>
      <c r="J4" s="2">
        <v>1.5161290322580641</v>
      </c>
      <c r="K4" s="2">
        <v>1.9032258064516125</v>
      </c>
      <c r="L4" s="2">
        <v>2.290322580645161</v>
      </c>
      <c r="M4" s="2">
        <v>2.854838709677419</v>
      </c>
      <c r="N4" s="2">
        <v>3.3387096774193541</v>
      </c>
      <c r="O4" s="2">
        <v>3.5967741935483866</v>
      </c>
      <c r="P4" s="2">
        <v>4.4838709677419351</v>
      </c>
      <c r="Q4" s="2">
        <v>5.3387096774193541</v>
      </c>
      <c r="R4" s="2">
        <v>6.2258064516129021</v>
      </c>
      <c r="S4" s="2">
        <v>6.9032258064516121</v>
      </c>
      <c r="T4" s="2">
        <v>7.5161290322580641</v>
      </c>
      <c r="U4" s="2">
        <v>7.9915388683236381</v>
      </c>
      <c r="V4" s="2">
        <v>8.7334743521946052</v>
      </c>
      <c r="W4" s="2">
        <v>9.5721840296139611</v>
      </c>
      <c r="X4" s="2">
        <v>9.991538868323639</v>
      </c>
      <c r="Y4" s="2">
        <v>10.152829190904285</v>
      </c>
      <c r="Z4" s="2">
        <v>10.373168173955133</v>
      </c>
      <c r="AA4" s="2">
        <v>10.661303767175472</v>
      </c>
      <c r="AB4" s="2">
        <v>10.712151224802589</v>
      </c>
      <c r="AC4" s="2">
        <v>10.915541055311063</v>
      </c>
      <c r="AD4" s="2">
        <v>10.762998682429707</v>
      </c>
      <c r="AE4" s="2">
        <v>11.695202072260216</v>
      </c>
      <c r="AF4" s="2">
        <v>12.101981733277164</v>
      </c>
      <c r="AG4" s="2">
        <v>12.339269868870383</v>
      </c>
      <c r="AH4" s="2">
        <v>12.525710546836486</v>
      </c>
      <c r="AI4" s="2">
        <v>13.101981733277164</v>
      </c>
      <c r="AJ4" s="2">
        <v>13.695202072260216</v>
      </c>
      <c r="AK4" s="2">
        <v>14.729100377344961</v>
      </c>
      <c r="AL4" s="2">
        <v>15.559608851921233</v>
      </c>
      <c r="AM4" s="2">
        <v>16.220625801073776</v>
      </c>
      <c r="AN4" s="2">
        <v>16.915541055311063</v>
      </c>
      <c r="AO4" s="2">
        <v>17.576558004463607</v>
      </c>
      <c r="AP4" s="2">
        <v>17.915541055311063</v>
      </c>
      <c r="AQ4" s="2">
        <v>18.746049529887333</v>
      </c>
      <c r="AR4" s="2">
        <v>19.457913936666994</v>
      </c>
      <c r="AS4" s="2">
        <v>19.932490207853434</v>
      </c>
      <c r="AT4" s="2">
        <v>20.000286818022925</v>
      </c>
      <c r="AU4" s="2">
        <v>20.453117006702172</v>
      </c>
      <c r="AV4" s="2">
        <v>20.7172679500984</v>
      </c>
      <c r="AW4" s="2">
        <v>20.905947195381419</v>
      </c>
      <c r="AX4" s="2">
        <v>21.079024118458342</v>
      </c>
      <c r="AY4" s="2">
        <v>20.886716426150649</v>
      </c>
      <c r="AZ4" s="2">
        <v>21.482870272304496</v>
      </c>
      <c r="BA4" s="2">
        <v>21.636716426150649</v>
      </c>
      <c r="BB4" s="2">
        <v>22.002101041535266</v>
      </c>
      <c r="BC4" s="2">
        <v>22.752101041535266</v>
      </c>
      <c r="BD4" s="2">
        <v>23.502101041535266</v>
      </c>
      <c r="BE4" s="2">
        <v>24.181346324554134</v>
      </c>
      <c r="BF4" s="2">
        <v>24.785119909459794</v>
      </c>
      <c r="BG4" s="2">
        <v>25.351157645308852</v>
      </c>
      <c r="BH4" s="2">
        <v>25.539836890591872</v>
      </c>
      <c r="BI4" s="2">
        <v>26.087006701912628</v>
      </c>
      <c r="BJ4" s="2">
        <v>26.577572739648478</v>
      </c>
      <c r="BK4" s="2">
        <v>26.841723683044705</v>
      </c>
      <c r="BL4" s="2">
        <v>27.162478400025837</v>
      </c>
      <c r="BM4" s="2">
        <v>27.127995641405146</v>
      </c>
      <c r="BN4" s="2">
        <v>27.231443917267214</v>
      </c>
      <c r="BO4" s="2">
        <v>27.265926675887904</v>
      </c>
      <c r="BP4" s="2">
        <v>27.300409434508595</v>
      </c>
      <c r="BQ4" s="2">
        <v>27.507305986232733</v>
      </c>
      <c r="BR4" s="2">
        <v>27.679719779336182</v>
      </c>
      <c r="BS4" s="2">
        <v>28.472823227612043</v>
      </c>
      <c r="BT4" s="2">
        <v>28.783168055198249</v>
      </c>
      <c r="BU4" s="2">
        <v>28.81765081381894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153</v>
      </c>
      <c r="B5" s="2">
        <v>82</v>
      </c>
      <c r="C5" s="2">
        <v>69</v>
      </c>
      <c r="D5" s="2">
        <v>0</v>
      </c>
      <c r="E5" s="2">
        <v>0.75</v>
      </c>
      <c r="F5" s="2">
        <v>1.5</v>
      </c>
      <c r="G5" s="2">
        <v>1.875</v>
      </c>
      <c r="H5" s="2">
        <v>2.5</v>
      </c>
      <c r="I5" s="2">
        <v>2.875</v>
      </c>
      <c r="J5" s="2">
        <v>4</v>
      </c>
      <c r="K5" s="2">
        <v>5</v>
      </c>
      <c r="L5" s="2">
        <v>5.5</v>
      </c>
      <c r="M5" s="2">
        <v>6.5</v>
      </c>
      <c r="N5" s="2">
        <v>7.75</v>
      </c>
      <c r="O5" s="2">
        <v>8.875</v>
      </c>
      <c r="P5" s="2">
        <v>11.125</v>
      </c>
      <c r="Q5" s="2">
        <v>12.75</v>
      </c>
      <c r="R5" s="2">
        <v>13.75</v>
      </c>
      <c r="S5" s="2">
        <v>14.875</v>
      </c>
      <c r="T5" s="2">
        <v>16.25</v>
      </c>
      <c r="U5" s="2">
        <v>17.5</v>
      </c>
      <c r="V5" s="2">
        <v>18.625</v>
      </c>
      <c r="W5" s="2">
        <v>20.25</v>
      </c>
      <c r="X5" s="2">
        <v>21.75</v>
      </c>
      <c r="Y5" s="2">
        <v>22.375</v>
      </c>
      <c r="Z5" s="2">
        <v>23</v>
      </c>
      <c r="AA5" s="2">
        <v>24</v>
      </c>
      <c r="AB5" s="2">
        <v>24.375</v>
      </c>
      <c r="AC5" s="2">
        <v>24.5</v>
      </c>
      <c r="AD5" s="2">
        <v>24.875</v>
      </c>
      <c r="AE5" s="2">
        <v>26.25</v>
      </c>
      <c r="AF5" s="2">
        <v>27.25</v>
      </c>
      <c r="AG5" s="2">
        <v>28</v>
      </c>
      <c r="AH5" s="2">
        <v>29</v>
      </c>
      <c r="AI5" s="2">
        <v>30.625</v>
      </c>
      <c r="AJ5" s="2">
        <v>31.625</v>
      </c>
      <c r="AK5" s="2">
        <v>33.75</v>
      </c>
      <c r="AL5" s="2">
        <v>35.375</v>
      </c>
      <c r="AM5" s="2">
        <v>36.125</v>
      </c>
      <c r="AN5" s="2">
        <v>37.25</v>
      </c>
      <c r="AO5" s="2">
        <v>38.375</v>
      </c>
      <c r="AP5" s="2">
        <v>39.625</v>
      </c>
      <c r="AQ5" s="2">
        <v>41</v>
      </c>
      <c r="AR5" s="2">
        <v>42</v>
      </c>
      <c r="AS5" s="2">
        <v>42.5</v>
      </c>
      <c r="AT5" s="2">
        <v>43.25</v>
      </c>
      <c r="AU5" s="2">
        <v>43.75</v>
      </c>
      <c r="AV5" s="2">
        <v>44.875</v>
      </c>
      <c r="AW5" s="2">
        <v>45.375</v>
      </c>
      <c r="AX5" s="2">
        <v>46</v>
      </c>
      <c r="AY5" s="2">
        <v>45.875</v>
      </c>
      <c r="AZ5" s="2">
        <v>47</v>
      </c>
      <c r="BA5" s="2">
        <v>48</v>
      </c>
      <c r="BB5" s="2">
        <v>48.875</v>
      </c>
      <c r="BC5" s="2">
        <v>50.625</v>
      </c>
      <c r="BD5" s="2">
        <v>52</v>
      </c>
      <c r="BE5" s="2">
        <v>53.25</v>
      </c>
      <c r="BF5" s="2">
        <v>54.375</v>
      </c>
      <c r="BG5" s="2">
        <v>55.25</v>
      </c>
      <c r="BH5" s="2">
        <v>56.25</v>
      </c>
      <c r="BI5" s="2">
        <v>57.625</v>
      </c>
      <c r="BJ5" s="2">
        <v>58.75</v>
      </c>
      <c r="BK5" s="2">
        <v>59.75</v>
      </c>
      <c r="BL5" s="2">
        <v>59.5</v>
      </c>
      <c r="BM5" s="2">
        <v>60.9</v>
      </c>
      <c r="BN5" s="2">
        <v>61.699999999999996</v>
      </c>
      <c r="BO5" s="2">
        <v>61.699999999999996</v>
      </c>
      <c r="BP5" s="2">
        <v>62.499999999999993</v>
      </c>
      <c r="BQ5" s="2">
        <v>63.899999999999991</v>
      </c>
      <c r="BR5" s="2">
        <v>65.3</v>
      </c>
      <c r="BS5" s="2">
        <v>67.099999999999994</v>
      </c>
      <c r="BT5" s="2">
        <v>68.099999999999994</v>
      </c>
      <c r="BU5" s="2">
        <v>68.699999999999989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144</v>
      </c>
      <c r="B6" s="2">
        <v>67</v>
      </c>
      <c r="C6" s="2">
        <v>69</v>
      </c>
      <c r="D6" s="2">
        <v>0</v>
      </c>
      <c r="E6" s="2">
        <v>-0.20000000000000018</v>
      </c>
      <c r="F6" s="2">
        <v>-0.5</v>
      </c>
      <c r="G6" s="2">
        <v>-0.79999999999999982</v>
      </c>
      <c r="H6" s="2">
        <v>-1</v>
      </c>
      <c r="I6" s="2">
        <v>-1.2999999999999998</v>
      </c>
      <c r="J6" s="2">
        <v>-1.5999999999999996</v>
      </c>
      <c r="K6" s="2">
        <v>-1.7999999999999998</v>
      </c>
      <c r="L6" s="2">
        <v>-1.9</v>
      </c>
      <c r="M6" s="2">
        <v>-1.6</v>
      </c>
      <c r="N6" s="2">
        <v>-1.6</v>
      </c>
      <c r="O6" s="2">
        <v>-1.5</v>
      </c>
      <c r="P6" s="2">
        <v>-1.2000000000000002</v>
      </c>
      <c r="Q6" s="2">
        <v>-1</v>
      </c>
      <c r="R6" s="2">
        <v>-0.70000000000000018</v>
      </c>
      <c r="S6" s="2">
        <v>-0.5</v>
      </c>
      <c r="T6" s="2">
        <v>-0.20000000000000018</v>
      </c>
      <c r="U6" s="2">
        <v>-0.30000000000000027</v>
      </c>
      <c r="V6" s="2">
        <v>-0.20000000000000018</v>
      </c>
      <c r="W6" s="2">
        <v>9.9999999999999645E-2</v>
      </c>
      <c r="X6" s="2">
        <v>0.19999999999999973</v>
      </c>
      <c r="Y6" s="2">
        <v>0.19999999999999973</v>
      </c>
      <c r="Z6" s="2">
        <v>-4.4408920985006262E-16</v>
      </c>
      <c r="AA6" s="2">
        <v>-0.10000000000000053</v>
      </c>
      <c r="AB6" s="2">
        <v>-0.50000000000000044</v>
      </c>
      <c r="AC6" s="2">
        <v>-0.70000000000000062</v>
      </c>
      <c r="AD6" s="2">
        <v>-1.0000000000000004</v>
      </c>
      <c r="AE6" s="2">
        <v>-1.1000000000000005</v>
      </c>
      <c r="AF6" s="2">
        <v>-1.4000000000000004</v>
      </c>
      <c r="AG6" s="2">
        <v>-1.6000000000000005</v>
      </c>
      <c r="AH6" s="2">
        <v>-1.5000000000000004</v>
      </c>
      <c r="AI6" s="2">
        <v>-1.9000000000000004</v>
      </c>
      <c r="AJ6" s="2">
        <v>-1.7000000000000002</v>
      </c>
      <c r="AK6" s="2">
        <v>-1.5</v>
      </c>
      <c r="AL6" s="2">
        <v>-1.2999999999999998</v>
      </c>
      <c r="AM6" s="2">
        <v>-1.1999999999999997</v>
      </c>
      <c r="AN6" s="2">
        <v>-0.99999999999999956</v>
      </c>
      <c r="AO6" s="2">
        <v>-0.89999999999999947</v>
      </c>
      <c r="AP6" s="2">
        <v>-0.99999999999999956</v>
      </c>
      <c r="AQ6" s="2">
        <v>-0.99999999999999956</v>
      </c>
      <c r="AR6" s="2">
        <v>-0.69999999999999973</v>
      </c>
      <c r="AS6" s="2">
        <v>-0.49999999999999956</v>
      </c>
      <c r="AT6" s="2">
        <v>-0.69999999999999973</v>
      </c>
      <c r="AU6" s="2">
        <v>-0.69999999999999973</v>
      </c>
      <c r="AV6" s="2">
        <v>-0.89999999999999991</v>
      </c>
      <c r="AW6" s="2">
        <v>-1.4</v>
      </c>
      <c r="AX6" s="2">
        <v>-1.6999999999999997</v>
      </c>
      <c r="AY6" s="2">
        <v>-2.2999999999999998</v>
      </c>
      <c r="AZ6" s="2">
        <v>-2.5999999999999996</v>
      </c>
      <c r="BA6" s="2">
        <v>-2.6999999999999997</v>
      </c>
      <c r="BB6" s="2">
        <v>-2.6999999999999997</v>
      </c>
      <c r="BC6" s="2">
        <v>-2.4</v>
      </c>
      <c r="BD6" s="2">
        <v>-2.4</v>
      </c>
      <c r="BE6" s="2">
        <v>-2.2999999999999998</v>
      </c>
      <c r="BF6" s="2">
        <v>-2.4</v>
      </c>
      <c r="BG6" s="2">
        <v>-2.2999999999999998</v>
      </c>
      <c r="BH6" s="2">
        <v>-2.6999999999999997</v>
      </c>
      <c r="BI6" s="2">
        <v>-2.9</v>
      </c>
      <c r="BJ6" s="2">
        <v>-3.3</v>
      </c>
      <c r="BK6" s="2">
        <v>-3.0999999999999996</v>
      </c>
      <c r="BL6" s="2">
        <v>-3.0999999999999996</v>
      </c>
      <c r="BM6" s="2">
        <v>-3.3999999999999995</v>
      </c>
      <c r="BN6" s="2">
        <v>-3.4999999999999996</v>
      </c>
      <c r="BO6" s="2">
        <v>-3.6999999999999997</v>
      </c>
      <c r="BP6" s="2">
        <v>-4.0999999999999996</v>
      </c>
      <c r="BQ6" s="2">
        <v>-4.0999999999999996</v>
      </c>
      <c r="BR6" s="2">
        <v>-4.3</v>
      </c>
      <c r="BS6" s="2">
        <v>-3.8</v>
      </c>
      <c r="BT6" s="2">
        <v>-3.7</v>
      </c>
      <c r="BU6" s="2">
        <v>-4.3000000000000007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156</v>
      </c>
      <c r="B7" s="2">
        <v>85</v>
      </c>
      <c r="C7" s="2">
        <v>69</v>
      </c>
      <c r="D7" s="2">
        <v>0</v>
      </c>
      <c r="E7" s="2">
        <v>0.75</v>
      </c>
      <c r="F7" s="2">
        <v>1.5</v>
      </c>
      <c r="G7" s="2">
        <v>1.875</v>
      </c>
      <c r="H7" s="2">
        <v>2.5</v>
      </c>
      <c r="I7" s="2">
        <v>2.875</v>
      </c>
      <c r="J7" s="2">
        <v>4</v>
      </c>
      <c r="K7" s="2">
        <v>5</v>
      </c>
      <c r="L7" s="2">
        <v>5.5</v>
      </c>
      <c r="M7" s="2">
        <v>6.5</v>
      </c>
      <c r="N7" s="2">
        <v>7.75</v>
      </c>
      <c r="O7" s="2">
        <v>8.875</v>
      </c>
      <c r="P7" s="2">
        <v>11.125</v>
      </c>
      <c r="Q7" s="2">
        <v>12.75</v>
      </c>
      <c r="R7" s="2">
        <v>13.75</v>
      </c>
      <c r="S7" s="2">
        <v>14.875</v>
      </c>
      <c r="T7" s="2">
        <v>16.25</v>
      </c>
      <c r="U7" s="2">
        <v>17.5</v>
      </c>
      <c r="V7" s="2">
        <v>18.625</v>
      </c>
      <c r="W7" s="2">
        <v>20.25</v>
      </c>
      <c r="X7" s="2">
        <v>21.75</v>
      </c>
      <c r="Y7" s="2">
        <v>22.375</v>
      </c>
      <c r="Z7" s="2">
        <v>23</v>
      </c>
      <c r="AA7" s="2">
        <v>24</v>
      </c>
      <c r="AB7" s="2">
        <v>24.375</v>
      </c>
      <c r="AC7" s="2">
        <v>24.5</v>
      </c>
      <c r="AD7" s="2">
        <v>24.875</v>
      </c>
      <c r="AE7" s="2">
        <v>26.25</v>
      </c>
      <c r="AF7" s="2">
        <v>27.25</v>
      </c>
      <c r="AG7" s="2">
        <v>28</v>
      </c>
      <c r="AH7" s="2">
        <v>29</v>
      </c>
      <c r="AI7" s="2">
        <v>30.625</v>
      </c>
      <c r="AJ7" s="2">
        <v>31.625</v>
      </c>
      <c r="AK7" s="2">
        <v>33.75</v>
      </c>
      <c r="AL7" s="2">
        <v>35.375</v>
      </c>
      <c r="AM7" s="2">
        <v>36.125</v>
      </c>
      <c r="AN7" s="2">
        <v>37.25</v>
      </c>
      <c r="AO7" s="2">
        <v>38.375</v>
      </c>
      <c r="AP7" s="2">
        <v>39.625</v>
      </c>
      <c r="AQ7" s="2">
        <v>41</v>
      </c>
      <c r="AR7" s="2">
        <v>42</v>
      </c>
      <c r="AS7" s="2">
        <v>42.5</v>
      </c>
      <c r="AT7" s="2">
        <v>43.25</v>
      </c>
      <c r="AU7" s="2">
        <v>43.75</v>
      </c>
      <c r="AV7" s="2">
        <v>44.875</v>
      </c>
      <c r="AW7" s="2">
        <v>45.375</v>
      </c>
      <c r="AX7" s="2">
        <v>46</v>
      </c>
      <c r="AY7" s="2">
        <v>45.875</v>
      </c>
      <c r="AZ7" s="2">
        <v>47</v>
      </c>
      <c r="BA7" s="2">
        <v>48</v>
      </c>
      <c r="BB7" s="2">
        <v>48.875</v>
      </c>
      <c r="BC7" s="2">
        <v>50.625</v>
      </c>
      <c r="BD7" s="2">
        <v>52</v>
      </c>
      <c r="BE7" s="2">
        <v>53.25</v>
      </c>
      <c r="BF7" s="2">
        <v>54.375</v>
      </c>
      <c r="BG7" s="2">
        <v>55.25</v>
      </c>
      <c r="BH7" s="2">
        <v>56.25</v>
      </c>
      <c r="BI7" s="2">
        <v>57.625</v>
      </c>
      <c r="BJ7" s="2">
        <v>58.75</v>
      </c>
      <c r="BK7" s="2">
        <v>59.75</v>
      </c>
      <c r="BL7" s="2">
        <v>59.5</v>
      </c>
      <c r="BM7" s="2">
        <v>60.9</v>
      </c>
      <c r="BN7" s="2">
        <v>61.699999999999996</v>
      </c>
      <c r="BO7" s="2">
        <v>61.699999999999996</v>
      </c>
      <c r="BP7" s="2">
        <v>62.499999999999993</v>
      </c>
      <c r="BQ7" s="2">
        <v>63.899999999999991</v>
      </c>
      <c r="BR7" s="2">
        <v>65.3</v>
      </c>
      <c r="BS7" s="2">
        <v>67.099999999999994</v>
      </c>
      <c r="BT7" s="2">
        <v>68.099999999999994</v>
      </c>
      <c r="BU7" s="2">
        <v>68.699999999999989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147</v>
      </c>
      <c r="B8" s="2">
        <v>70</v>
      </c>
      <c r="C8" s="2">
        <v>69</v>
      </c>
      <c r="D8" s="2">
        <v>0</v>
      </c>
      <c r="E8" s="2">
        <v>-0.14999999999999991</v>
      </c>
      <c r="F8" s="2">
        <v>-0.35000000000000009</v>
      </c>
      <c r="G8" s="2">
        <v>-0.64999999999999991</v>
      </c>
      <c r="H8" s="2">
        <v>-0.64999999999999991</v>
      </c>
      <c r="I8" s="2">
        <v>-0.94999999999999973</v>
      </c>
      <c r="J8" s="2">
        <v>-0.94999999999999973</v>
      </c>
      <c r="K8" s="2">
        <v>-1.0999999999999996</v>
      </c>
      <c r="L8" s="2">
        <v>-1.0499999999999998</v>
      </c>
      <c r="M8" s="2">
        <v>-0.69999999999999973</v>
      </c>
      <c r="N8" s="2">
        <v>-0.54999999999999938</v>
      </c>
      <c r="O8" s="2">
        <v>-0.39999999999999947</v>
      </c>
      <c r="P8" s="2">
        <v>0.10000000000000053</v>
      </c>
      <c r="Q8" s="2">
        <v>0.25000000000000089</v>
      </c>
      <c r="R8" s="2">
        <v>0.6500000000000008</v>
      </c>
      <c r="S8" s="2">
        <v>1.0500000000000007</v>
      </c>
      <c r="T8" s="2">
        <v>1.3000000000000007</v>
      </c>
      <c r="U8" s="2">
        <v>1.2000000000000006</v>
      </c>
      <c r="V8" s="2">
        <v>1.3500000000000005</v>
      </c>
      <c r="W8" s="2">
        <v>1.9000000000000004</v>
      </c>
      <c r="X8" s="2">
        <v>2.0500000000000003</v>
      </c>
      <c r="Y8" s="2">
        <v>1.7500000000000004</v>
      </c>
      <c r="Z8" s="2">
        <v>1.7500000000000004</v>
      </c>
      <c r="AA8" s="2">
        <v>1.7000000000000006</v>
      </c>
      <c r="AB8" s="2">
        <v>1.2000000000000006</v>
      </c>
      <c r="AC8" s="2">
        <v>1.2000000000000006</v>
      </c>
      <c r="AD8" s="2">
        <v>0.95000000000000062</v>
      </c>
      <c r="AE8" s="2">
        <v>1.2000000000000006</v>
      </c>
      <c r="AF8" s="2">
        <v>1.1500000000000008</v>
      </c>
      <c r="AG8" s="2">
        <v>1.0000000000000009</v>
      </c>
      <c r="AH8" s="2">
        <v>0.80000000000000071</v>
      </c>
      <c r="AI8" s="2">
        <v>0.6500000000000008</v>
      </c>
      <c r="AJ8" s="2">
        <v>0.95000000000000062</v>
      </c>
      <c r="AK8" s="2">
        <v>1.3500000000000005</v>
      </c>
      <c r="AL8" s="2">
        <v>1.7500000000000009</v>
      </c>
      <c r="AM8" s="2">
        <v>1.9000000000000008</v>
      </c>
      <c r="AN8" s="2">
        <v>2.0000000000000009</v>
      </c>
      <c r="AO8" s="2">
        <v>2.2000000000000011</v>
      </c>
      <c r="AP8" s="2">
        <v>2.0500000000000012</v>
      </c>
      <c r="AQ8" s="2">
        <v>2.1500000000000012</v>
      </c>
      <c r="AR8" s="2">
        <v>2.7000000000000011</v>
      </c>
      <c r="AS8" s="2">
        <v>2.8000000000000012</v>
      </c>
      <c r="AT8" s="2">
        <v>2.9500000000000011</v>
      </c>
      <c r="AU8" s="2">
        <v>3.0500000000000012</v>
      </c>
      <c r="AV8" s="2">
        <v>2.850000000000001</v>
      </c>
      <c r="AW8" s="2">
        <v>2.5000000000000009</v>
      </c>
      <c r="AX8" s="2">
        <v>2.2500000000000009</v>
      </c>
      <c r="AY8" s="2">
        <v>1.7500000000000009</v>
      </c>
      <c r="AZ8" s="2">
        <v>2.0000000000000009</v>
      </c>
      <c r="BA8" s="2">
        <v>1.850000000000001</v>
      </c>
      <c r="BB8" s="2">
        <v>2.0000000000000009</v>
      </c>
      <c r="BC8" s="2">
        <v>2.5500000000000007</v>
      </c>
      <c r="BD8" s="2">
        <v>2.9500000000000011</v>
      </c>
      <c r="BE8" s="2">
        <v>3.4500000000000011</v>
      </c>
      <c r="BF8" s="2">
        <v>3.7000000000000011</v>
      </c>
      <c r="BG8" s="2">
        <v>3.9500000000000011</v>
      </c>
      <c r="BH8" s="2">
        <v>3.6500000000000012</v>
      </c>
      <c r="BI8" s="2">
        <v>3.6500000000000012</v>
      </c>
      <c r="BJ8" s="2">
        <v>3.6000000000000014</v>
      </c>
      <c r="BK8" s="2">
        <v>3.5000000000000013</v>
      </c>
      <c r="BL8" s="2">
        <v>3.1500000000000012</v>
      </c>
      <c r="BM8" s="2">
        <v>2.9000000000000012</v>
      </c>
      <c r="BN8" s="2">
        <v>2.9000000000000012</v>
      </c>
      <c r="BO8" s="2">
        <v>2.8000000000000012</v>
      </c>
      <c r="BP8" s="2">
        <v>2.600000000000001</v>
      </c>
      <c r="BQ8" s="2">
        <v>2.6500000000000008</v>
      </c>
      <c r="BR8" s="2">
        <v>2.6500000000000008</v>
      </c>
      <c r="BS8" s="2">
        <v>3.1500000000000008</v>
      </c>
      <c r="BT8" s="2">
        <v>3.4500000000000006</v>
      </c>
      <c r="BU8" s="2">
        <v>3.1500000000000008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159</v>
      </c>
      <c r="B9" s="2">
        <v>88</v>
      </c>
      <c r="C9" s="2">
        <v>69</v>
      </c>
      <c r="D9" s="2">
        <v>0</v>
      </c>
      <c r="E9" s="2">
        <v>0.75</v>
      </c>
      <c r="F9" s="2">
        <v>1.5</v>
      </c>
      <c r="G9" s="2">
        <v>1.875</v>
      </c>
      <c r="H9" s="2">
        <v>2.5</v>
      </c>
      <c r="I9" s="2">
        <v>2.875</v>
      </c>
      <c r="J9" s="2">
        <v>4</v>
      </c>
      <c r="K9" s="2">
        <v>5</v>
      </c>
      <c r="L9" s="2">
        <v>5.5</v>
      </c>
      <c r="M9" s="2">
        <v>6.5</v>
      </c>
      <c r="N9" s="2">
        <v>7.75</v>
      </c>
      <c r="O9" s="2">
        <v>8.875</v>
      </c>
      <c r="P9" s="2">
        <v>11.125</v>
      </c>
      <c r="Q9" s="2">
        <v>12.75</v>
      </c>
      <c r="R9" s="2">
        <v>13.75</v>
      </c>
      <c r="S9" s="2">
        <v>14.875</v>
      </c>
      <c r="T9" s="2">
        <v>16.25</v>
      </c>
      <c r="U9" s="2">
        <v>17.5</v>
      </c>
      <c r="V9" s="2">
        <v>18.625</v>
      </c>
      <c r="W9" s="2">
        <v>20.25</v>
      </c>
      <c r="X9" s="2">
        <v>21.75</v>
      </c>
      <c r="Y9" s="2">
        <v>22.375</v>
      </c>
      <c r="Z9" s="2">
        <v>23</v>
      </c>
      <c r="AA9" s="2">
        <v>24</v>
      </c>
      <c r="AB9" s="2">
        <v>24.375</v>
      </c>
      <c r="AC9" s="2">
        <v>24.5</v>
      </c>
      <c r="AD9" s="2">
        <v>24.875</v>
      </c>
      <c r="AE9" s="2">
        <v>26.25</v>
      </c>
      <c r="AF9" s="2">
        <v>27.25</v>
      </c>
      <c r="AG9" s="2">
        <v>28</v>
      </c>
      <c r="AH9" s="2">
        <v>29</v>
      </c>
      <c r="AI9" s="2">
        <v>30.625</v>
      </c>
      <c r="AJ9" s="2">
        <v>31.625</v>
      </c>
      <c r="AK9" s="2">
        <v>33.75</v>
      </c>
      <c r="AL9" s="2">
        <v>35.375</v>
      </c>
      <c r="AM9" s="2">
        <v>36.125</v>
      </c>
      <c r="AN9" s="2">
        <v>37.25</v>
      </c>
      <c r="AO9" s="2">
        <v>38.375</v>
      </c>
      <c r="AP9" s="2">
        <v>39.625</v>
      </c>
      <c r="AQ9" s="2">
        <v>41</v>
      </c>
      <c r="AR9" s="2">
        <v>42</v>
      </c>
      <c r="AS9" s="2">
        <v>42.5</v>
      </c>
      <c r="AT9" s="2">
        <v>43.25</v>
      </c>
      <c r="AU9" s="2">
        <v>43.75</v>
      </c>
      <c r="AV9" s="2">
        <v>44.875</v>
      </c>
      <c r="AW9" s="2">
        <v>45.375</v>
      </c>
      <c r="AX9" s="2">
        <v>46</v>
      </c>
      <c r="AY9" s="2">
        <v>45.875</v>
      </c>
      <c r="AZ9" s="2">
        <v>47</v>
      </c>
      <c r="BA9" s="2">
        <v>48</v>
      </c>
      <c r="BB9" s="2">
        <v>48.875</v>
      </c>
      <c r="BC9" s="2">
        <v>50.625</v>
      </c>
      <c r="BD9" s="2">
        <v>52</v>
      </c>
      <c r="BE9" s="2">
        <v>53.25</v>
      </c>
      <c r="BF9" s="2">
        <v>54.375</v>
      </c>
      <c r="BG9" s="2">
        <v>55.25</v>
      </c>
      <c r="BH9" s="2">
        <v>56.25</v>
      </c>
      <c r="BI9" s="2">
        <v>57.625</v>
      </c>
      <c r="BJ9" s="2">
        <v>58.75</v>
      </c>
      <c r="BK9" s="2">
        <v>59.75</v>
      </c>
      <c r="BL9" s="2">
        <v>59.5</v>
      </c>
      <c r="BM9" s="2">
        <v>60.9</v>
      </c>
      <c r="BN9" s="2">
        <v>61.699999999999996</v>
      </c>
      <c r="BO9" s="2">
        <v>61.699999999999996</v>
      </c>
      <c r="BP9" s="2">
        <v>62.499999999999993</v>
      </c>
      <c r="BQ9" s="2">
        <v>63.899999999999991</v>
      </c>
      <c r="BR9" s="2">
        <v>65.3</v>
      </c>
      <c r="BS9" s="2">
        <v>67.099999999999994</v>
      </c>
      <c r="BT9" s="2">
        <v>68.099999999999994</v>
      </c>
      <c r="BU9" s="2">
        <v>68.699999999999989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150</v>
      </c>
      <c r="B10" s="2">
        <v>73</v>
      </c>
      <c r="C10" s="2">
        <v>69</v>
      </c>
      <c r="D10" s="2">
        <v>0</v>
      </c>
      <c r="E10" s="2">
        <v>-0.1333333333333333</v>
      </c>
      <c r="F10" s="2">
        <v>-0.23333333333333339</v>
      </c>
      <c r="G10" s="2">
        <v>-0.3666666666666667</v>
      </c>
      <c r="H10" s="2">
        <v>-0.39999999999999991</v>
      </c>
      <c r="I10" s="2">
        <v>-0.60000000000000009</v>
      </c>
      <c r="J10" s="2">
        <v>-0.3666666666666667</v>
      </c>
      <c r="K10" s="2">
        <v>-0.26666666666666661</v>
      </c>
      <c r="L10" s="2">
        <v>-0.1333333333333333</v>
      </c>
      <c r="M10" s="2">
        <v>0.16666666666666652</v>
      </c>
      <c r="N10" s="2">
        <v>0.39999999999999991</v>
      </c>
      <c r="O10" s="2">
        <v>0.5</v>
      </c>
      <c r="P10" s="2">
        <v>1.0666666666666669</v>
      </c>
      <c r="Q10" s="2">
        <v>1.3666666666666667</v>
      </c>
      <c r="R10" s="2">
        <v>1.9666666666666668</v>
      </c>
      <c r="S10" s="2">
        <v>2.6</v>
      </c>
      <c r="T10" s="2">
        <v>2.8666666666666667</v>
      </c>
      <c r="U10" s="2">
        <v>2.8666666666666667</v>
      </c>
      <c r="V10" s="2">
        <v>3.1333333333333333</v>
      </c>
      <c r="W10" s="2">
        <v>3.8</v>
      </c>
      <c r="X10" s="2">
        <v>4.0333333333333332</v>
      </c>
      <c r="Y10" s="2">
        <v>3.833333333333333</v>
      </c>
      <c r="Z10" s="2">
        <v>3.833333333333333</v>
      </c>
      <c r="AA10" s="2">
        <v>3.833333333333333</v>
      </c>
      <c r="AB10" s="2">
        <v>3.4666666666666663</v>
      </c>
      <c r="AC10" s="2">
        <v>3.4333333333333331</v>
      </c>
      <c r="AD10" s="2">
        <v>3.0999999999999996</v>
      </c>
      <c r="AE10" s="2">
        <v>3.5333333333333328</v>
      </c>
      <c r="AF10" s="2">
        <v>3.6999999999999993</v>
      </c>
      <c r="AG10" s="2">
        <v>3.6999999999999993</v>
      </c>
      <c r="AH10" s="2">
        <v>3.6333333333333324</v>
      </c>
      <c r="AI10" s="2">
        <v>3.6333333333333324</v>
      </c>
      <c r="AJ10" s="2">
        <v>3.9666666666666659</v>
      </c>
      <c r="AK10" s="2">
        <v>4.5666666666666664</v>
      </c>
      <c r="AL10" s="2">
        <v>5.0333333333333332</v>
      </c>
      <c r="AM10" s="2">
        <v>5.3666666666666671</v>
      </c>
      <c r="AN10" s="2">
        <v>5.7000000000000011</v>
      </c>
      <c r="AO10" s="2">
        <v>6.2333333333333343</v>
      </c>
      <c r="AP10" s="2">
        <v>6.2666666666666675</v>
      </c>
      <c r="AQ10" s="2">
        <v>6.6000000000000014</v>
      </c>
      <c r="AR10" s="2">
        <v>7.1333333333333346</v>
      </c>
      <c r="AS10" s="2">
        <v>7.4666666666666686</v>
      </c>
      <c r="AT10" s="2">
        <v>7.5666666666666682</v>
      </c>
      <c r="AU10" s="2">
        <v>7.7333333333333343</v>
      </c>
      <c r="AV10" s="2">
        <v>7.6333333333333346</v>
      </c>
      <c r="AW10" s="2">
        <v>7.366666666666668</v>
      </c>
      <c r="AX10" s="2">
        <v>7.2333333333333343</v>
      </c>
      <c r="AY10" s="2">
        <v>6.8000000000000007</v>
      </c>
      <c r="AZ10" s="2">
        <v>7.0333333333333341</v>
      </c>
      <c r="BA10" s="2">
        <v>6.9666666666666668</v>
      </c>
      <c r="BB10" s="2">
        <v>7.1</v>
      </c>
      <c r="BC10" s="2">
        <v>7.6666666666666661</v>
      </c>
      <c r="BD10" s="2">
        <v>8.1333333333333329</v>
      </c>
      <c r="BE10" s="2">
        <v>8.6</v>
      </c>
      <c r="BF10" s="2">
        <v>8.9333333333333336</v>
      </c>
      <c r="BG10" s="2">
        <v>9.2666666666666675</v>
      </c>
      <c r="BH10" s="2">
        <v>9.2000000000000011</v>
      </c>
      <c r="BI10" s="2">
        <v>9.2666666666666675</v>
      </c>
      <c r="BJ10" s="2">
        <v>9.4333333333333336</v>
      </c>
      <c r="BK10" s="2">
        <v>9.4333333333333336</v>
      </c>
      <c r="BL10" s="2">
        <v>9.3333333333333339</v>
      </c>
      <c r="BM10" s="2">
        <v>9.2988505747126453</v>
      </c>
      <c r="BN10" s="2">
        <v>9.4022988505747147</v>
      </c>
      <c r="BO10" s="2">
        <v>9.4367816091954033</v>
      </c>
      <c r="BP10" s="2">
        <v>9.4712643678160937</v>
      </c>
      <c r="BQ10" s="2">
        <v>9.6781609195402325</v>
      </c>
      <c r="BR10" s="2">
        <v>9.8505747126436809</v>
      </c>
      <c r="BS10" s="2">
        <v>10.643678160919542</v>
      </c>
      <c r="BT10" s="2">
        <v>10.954022988505749</v>
      </c>
      <c r="BU10" s="2">
        <v>10.988505747126439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80</v>
      </c>
      <c r="B11" s="2">
        <v>79</v>
      </c>
      <c r="C11" s="2">
        <v>69</v>
      </c>
      <c r="D11" s="2">
        <v>0</v>
      </c>
      <c r="E11" s="2">
        <v>0.39999999999999991</v>
      </c>
      <c r="F11" s="2">
        <v>0.79999999999999982</v>
      </c>
      <c r="G11" s="2">
        <v>1.1999999999999997</v>
      </c>
      <c r="H11" s="2">
        <v>1.4</v>
      </c>
      <c r="I11" s="2">
        <v>1.7999999999999998</v>
      </c>
      <c r="J11" s="2">
        <v>3</v>
      </c>
      <c r="K11" s="2">
        <v>3.8</v>
      </c>
      <c r="L11" s="2">
        <v>4.1999999999999993</v>
      </c>
      <c r="M11" s="2">
        <v>4.7999999999999989</v>
      </c>
      <c r="N11" s="2">
        <v>5.5999999999999988</v>
      </c>
      <c r="O11" s="2">
        <v>6.3999999999999986</v>
      </c>
      <c r="P11" s="2">
        <v>8.3999999999999986</v>
      </c>
      <c r="Q11" s="2">
        <v>9.3999999999999986</v>
      </c>
      <c r="R11" s="2">
        <v>10.199999999999999</v>
      </c>
      <c r="S11" s="2">
        <v>11.2</v>
      </c>
      <c r="T11" s="2">
        <v>12.399999999999999</v>
      </c>
      <c r="U11" s="2">
        <v>13.2</v>
      </c>
      <c r="V11" s="2">
        <v>14</v>
      </c>
      <c r="W11" s="2">
        <v>15</v>
      </c>
      <c r="X11" s="2">
        <v>16.600000000000001</v>
      </c>
      <c r="Y11" s="2">
        <v>16.8</v>
      </c>
      <c r="Z11" s="2">
        <v>17.2</v>
      </c>
      <c r="AA11" s="2">
        <v>17.599999999999998</v>
      </c>
      <c r="AB11" s="2">
        <v>17.799999999999997</v>
      </c>
      <c r="AC11" s="2">
        <v>17.599999999999998</v>
      </c>
      <c r="AD11" s="2">
        <v>17.2</v>
      </c>
      <c r="AE11" s="2">
        <v>18</v>
      </c>
      <c r="AF11" s="2">
        <v>18.600000000000001</v>
      </c>
      <c r="AG11" s="2">
        <v>19.200000000000003</v>
      </c>
      <c r="AH11" s="2">
        <v>19.600000000000001</v>
      </c>
      <c r="AI11" s="2">
        <v>20.8</v>
      </c>
      <c r="AJ11" s="2">
        <v>21.6</v>
      </c>
      <c r="AK11" s="2">
        <v>23</v>
      </c>
      <c r="AL11" s="2">
        <v>24</v>
      </c>
      <c r="AM11" s="2">
        <v>24.2</v>
      </c>
      <c r="AN11" s="2">
        <v>25</v>
      </c>
      <c r="AO11" s="2">
        <v>25.6</v>
      </c>
      <c r="AP11" s="2">
        <v>26.400000000000002</v>
      </c>
      <c r="AQ11" s="2">
        <v>27.200000000000003</v>
      </c>
      <c r="AR11" s="2">
        <v>28.000000000000004</v>
      </c>
      <c r="AS11" s="2">
        <v>28.200000000000003</v>
      </c>
      <c r="AT11" s="2">
        <v>28.400000000000002</v>
      </c>
      <c r="AU11" s="2">
        <v>28.400000000000002</v>
      </c>
      <c r="AV11" s="2">
        <v>29.400000000000002</v>
      </c>
      <c r="AW11" s="2">
        <v>30.000000000000004</v>
      </c>
      <c r="AX11" s="2">
        <v>30.400000000000002</v>
      </c>
      <c r="AY11" s="2">
        <v>30.200000000000003</v>
      </c>
      <c r="AZ11" s="2">
        <v>31.400000000000002</v>
      </c>
      <c r="BA11" s="2">
        <v>32</v>
      </c>
      <c r="BB11" s="2">
        <v>32.799999999999997</v>
      </c>
      <c r="BC11" s="2">
        <v>34.4</v>
      </c>
      <c r="BD11" s="2">
        <v>35.6</v>
      </c>
      <c r="BE11" s="2">
        <v>36</v>
      </c>
      <c r="BF11" s="2">
        <v>37</v>
      </c>
      <c r="BG11" s="2">
        <v>37.6</v>
      </c>
      <c r="BH11" s="2">
        <v>38.200000000000003</v>
      </c>
      <c r="BI11" s="2">
        <v>39.400000000000006</v>
      </c>
      <c r="BJ11" s="2">
        <v>40.200000000000003</v>
      </c>
      <c r="BK11" s="2">
        <v>40.800000000000004</v>
      </c>
      <c r="BL11" s="2">
        <v>40.200000000000003</v>
      </c>
      <c r="BM11" s="2">
        <v>41.6</v>
      </c>
      <c r="BN11" s="2">
        <v>42.4</v>
      </c>
      <c r="BO11" s="2">
        <v>42.4</v>
      </c>
      <c r="BP11" s="2">
        <v>43.199999999999996</v>
      </c>
      <c r="BQ11" s="2">
        <v>44.599999999999994</v>
      </c>
      <c r="BR11" s="2">
        <v>45.999999999999993</v>
      </c>
      <c r="BS11" s="2">
        <v>47.79999999999999</v>
      </c>
      <c r="BT11" s="2">
        <v>48.79999999999999</v>
      </c>
      <c r="BU11" s="2">
        <v>49.399999999999991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77</v>
      </c>
      <c r="B12" s="2">
        <v>64</v>
      </c>
      <c r="C12" s="2">
        <v>69</v>
      </c>
      <c r="D12" s="2">
        <v>0</v>
      </c>
      <c r="E12" s="2">
        <v>0</v>
      </c>
      <c r="F12" s="2">
        <v>-0.39999999999999991</v>
      </c>
      <c r="G12" s="2">
        <v>-0.79999999999999982</v>
      </c>
      <c r="H12" s="2">
        <v>-0.79999999999999982</v>
      </c>
      <c r="I12" s="2">
        <v>-0.79999999999999982</v>
      </c>
      <c r="J12" s="2">
        <v>-1.5999999999999996</v>
      </c>
      <c r="K12" s="2">
        <v>-1.7999999999999998</v>
      </c>
      <c r="L12" s="2">
        <v>-2</v>
      </c>
      <c r="M12" s="2">
        <v>-2.2000000000000002</v>
      </c>
      <c r="N12" s="2">
        <v>-2.4000000000000004</v>
      </c>
      <c r="O12" s="2">
        <v>-2.2000000000000002</v>
      </c>
      <c r="P12" s="2">
        <v>-2</v>
      </c>
      <c r="Q12" s="2">
        <v>-1.7999999999999998</v>
      </c>
      <c r="R12" s="2">
        <v>-1.7999999999999998</v>
      </c>
      <c r="S12" s="2">
        <v>-1.1999999999999997</v>
      </c>
      <c r="T12" s="2">
        <v>-0.59999999999999964</v>
      </c>
      <c r="U12" s="2">
        <v>-0.79999999999999982</v>
      </c>
      <c r="V12" s="2">
        <v>-1</v>
      </c>
      <c r="W12" s="2">
        <v>-0.60000000000000009</v>
      </c>
      <c r="X12" s="2">
        <v>-0.60000000000000009</v>
      </c>
      <c r="Y12" s="2">
        <v>-1</v>
      </c>
      <c r="Z12" s="2">
        <v>-0.79999999999999982</v>
      </c>
      <c r="AA12" s="2">
        <v>-1</v>
      </c>
      <c r="AB12" s="2">
        <v>-1.4</v>
      </c>
      <c r="AC12" s="2">
        <v>-1.4</v>
      </c>
      <c r="AD12" s="2">
        <v>-1.6</v>
      </c>
      <c r="AE12" s="2">
        <v>-1.8000000000000003</v>
      </c>
      <c r="AF12" s="2">
        <v>-2.2000000000000002</v>
      </c>
      <c r="AG12" s="2">
        <v>-2.6</v>
      </c>
      <c r="AH12" s="2">
        <v>-2.6</v>
      </c>
      <c r="AI12" s="2">
        <v>-3</v>
      </c>
      <c r="AJ12" s="2">
        <v>-2.8</v>
      </c>
      <c r="AK12" s="2">
        <v>-2.5999999999999996</v>
      </c>
      <c r="AL12" s="2">
        <v>-2.1999999999999993</v>
      </c>
      <c r="AM12" s="2">
        <v>-2.1999999999999993</v>
      </c>
      <c r="AN12" s="2">
        <v>-2.1999999999999993</v>
      </c>
      <c r="AO12" s="2">
        <v>-1.9999999999999991</v>
      </c>
      <c r="AP12" s="2">
        <v>-1.7999999999999989</v>
      </c>
      <c r="AQ12" s="2">
        <v>-1.7999999999999989</v>
      </c>
      <c r="AR12" s="2">
        <v>-1.5999999999999988</v>
      </c>
      <c r="AS12" s="2">
        <v>-1.5999999999999988</v>
      </c>
      <c r="AT12" s="2">
        <v>-1.7999999999999989</v>
      </c>
      <c r="AU12" s="2">
        <v>-1.7999999999999989</v>
      </c>
      <c r="AV12" s="2">
        <v>-2.1999999999999988</v>
      </c>
      <c r="AW12" s="2">
        <v>-2.7999999999999989</v>
      </c>
      <c r="AX12" s="2">
        <v>-3.1999999999999988</v>
      </c>
      <c r="AY12" s="2">
        <v>-3.7999999999999989</v>
      </c>
      <c r="AZ12" s="2">
        <v>-4.3999999999999986</v>
      </c>
      <c r="BA12" s="2">
        <v>-4.7999999999999989</v>
      </c>
      <c r="BB12" s="2">
        <v>-4.9999999999999991</v>
      </c>
      <c r="BC12" s="2">
        <v>-4.7999999999999989</v>
      </c>
      <c r="BD12" s="2">
        <v>-4.7999999999999989</v>
      </c>
      <c r="BE12" s="2">
        <v>-4.5999999999999988</v>
      </c>
      <c r="BF12" s="2">
        <v>-4.7999999999999989</v>
      </c>
      <c r="BG12" s="2">
        <v>-4.9999999999999991</v>
      </c>
      <c r="BH12" s="2">
        <v>-5.1999999999999993</v>
      </c>
      <c r="BI12" s="2">
        <v>-5.3999999999999995</v>
      </c>
      <c r="BJ12" s="2">
        <v>-5.7999999999999989</v>
      </c>
      <c r="BK12" s="2">
        <v>-5.5999999999999988</v>
      </c>
      <c r="BL12" s="2">
        <v>-5.3999999999999986</v>
      </c>
      <c r="BM12" s="2">
        <v>-5.7999999999999989</v>
      </c>
      <c r="BN12" s="2">
        <v>-5.9999999999999991</v>
      </c>
      <c r="BO12" s="2">
        <v>-6.1999999999999993</v>
      </c>
      <c r="BP12" s="2">
        <v>-6.6</v>
      </c>
      <c r="BQ12" s="2">
        <v>-6.8</v>
      </c>
      <c r="BR12" s="2">
        <v>-7.4</v>
      </c>
      <c r="BS12" s="2">
        <v>-6.8000000000000007</v>
      </c>
      <c r="BT12" s="2">
        <v>-6.6000000000000005</v>
      </c>
      <c r="BU12" s="2">
        <v>-7.4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198</v>
      </c>
      <c r="B13" s="2">
        <v>76</v>
      </c>
      <c r="C13" s="2">
        <v>69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0</v>
      </c>
      <c r="J13" s="2">
        <v>1</v>
      </c>
      <c r="K13" s="2">
        <v>1</v>
      </c>
      <c r="L13" s="2">
        <v>1</v>
      </c>
      <c r="M13" s="2">
        <v>2</v>
      </c>
      <c r="N13" s="2">
        <v>2</v>
      </c>
      <c r="O13" s="2">
        <v>3</v>
      </c>
      <c r="P13" s="2">
        <v>5</v>
      </c>
      <c r="Q13" s="2">
        <v>6</v>
      </c>
      <c r="R13" s="2">
        <v>6</v>
      </c>
      <c r="S13" s="2">
        <v>7</v>
      </c>
      <c r="T13" s="2">
        <v>7</v>
      </c>
      <c r="U13" s="2">
        <v>7</v>
      </c>
      <c r="V13" s="2">
        <v>7</v>
      </c>
      <c r="W13" s="2">
        <v>7</v>
      </c>
      <c r="X13" s="2">
        <v>8</v>
      </c>
      <c r="Y13" s="2">
        <v>9</v>
      </c>
      <c r="Z13" s="2">
        <v>9</v>
      </c>
      <c r="AA13" s="2">
        <v>9</v>
      </c>
      <c r="AB13" s="2">
        <v>9</v>
      </c>
      <c r="AC13" s="2">
        <v>8</v>
      </c>
      <c r="AD13" s="2">
        <v>8</v>
      </c>
      <c r="AE13" s="2">
        <v>7</v>
      </c>
      <c r="AF13" s="2">
        <v>7</v>
      </c>
      <c r="AG13" s="2">
        <v>7</v>
      </c>
      <c r="AH13" s="2">
        <v>8</v>
      </c>
      <c r="AI13" s="2">
        <v>9</v>
      </c>
      <c r="AJ13" s="2">
        <v>9</v>
      </c>
      <c r="AK13" s="2">
        <v>9</v>
      </c>
      <c r="AL13" s="2">
        <v>11</v>
      </c>
      <c r="AM13" s="2">
        <v>11</v>
      </c>
      <c r="AN13" s="2">
        <v>11</v>
      </c>
      <c r="AO13" s="2">
        <v>12</v>
      </c>
      <c r="AP13" s="2">
        <v>13</v>
      </c>
      <c r="AQ13" s="2">
        <v>13</v>
      </c>
      <c r="AR13" s="2">
        <v>13</v>
      </c>
      <c r="AS13" s="2">
        <v>14</v>
      </c>
      <c r="AT13" s="2">
        <v>13</v>
      </c>
      <c r="AU13" s="2">
        <v>13</v>
      </c>
      <c r="AV13" s="2">
        <v>14</v>
      </c>
      <c r="AW13" s="2">
        <v>14</v>
      </c>
      <c r="AX13" s="2">
        <v>14</v>
      </c>
      <c r="AY13" s="2">
        <v>14</v>
      </c>
      <c r="AZ13" s="2">
        <v>14</v>
      </c>
      <c r="BA13" s="2">
        <v>14</v>
      </c>
      <c r="BB13" s="2">
        <v>15</v>
      </c>
      <c r="BC13" s="2">
        <v>16</v>
      </c>
      <c r="BD13" s="2">
        <v>17</v>
      </c>
      <c r="BE13" s="2">
        <v>17</v>
      </c>
      <c r="BF13" s="2">
        <v>18</v>
      </c>
      <c r="BG13" s="2">
        <v>18</v>
      </c>
      <c r="BH13" s="2">
        <v>18</v>
      </c>
      <c r="BI13" s="2">
        <v>18</v>
      </c>
      <c r="BJ13" s="2">
        <v>18</v>
      </c>
      <c r="BK13" s="2">
        <v>18</v>
      </c>
      <c r="BL13" s="2">
        <v>17</v>
      </c>
      <c r="BM13" s="2">
        <v>19</v>
      </c>
      <c r="BN13" s="2">
        <v>20</v>
      </c>
      <c r="BO13" s="2">
        <v>20</v>
      </c>
      <c r="BP13" s="2">
        <v>20</v>
      </c>
      <c r="BQ13" s="2">
        <v>21</v>
      </c>
      <c r="BR13" s="2">
        <v>21</v>
      </c>
      <c r="BS13" s="2">
        <v>23</v>
      </c>
      <c r="BT13" s="2">
        <v>24</v>
      </c>
      <c r="BU13" s="2">
        <v>25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197</v>
      </c>
      <c r="B14" s="2">
        <v>61</v>
      </c>
      <c r="C14" s="2">
        <v>69</v>
      </c>
      <c r="D14" s="2">
        <v>0</v>
      </c>
      <c r="E14" s="2">
        <v>0</v>
      </c>
      <c r="F14" s="2">
        <v>0</v>
      </c>
      <c r="G14" s="2">
        <v>-1</v>
      </c>
      <c r="H14" s="2">
        <v>-1</v>
      </c>
      <c r="I14" s="2">
        <v>-1</v>
      </c>
      <c r="J14" s="2">
        <v>-1</v>
      </c>
      <c r="K14" s="2">
        <v>-2</v>
      </c>
      <c r="L14" s="2">
        <v>-2</v>
      </c>
      <c r="M14" s="2">
        <v>-2</v>
      </c>
      <c r="N14" s="2">
        <v>-2</v>
      </c>
      <c r="O14" s="2">
        <v>-2</v>
      </c>
      <c r="P14" s="2">
        <v>-1</v>
      </c>
      <c r="Q14" s="2">
        <v>-2</v>
      </c>
      <c r="R14" s="2">
        <v>-2</v>
      </c>
      <c r="S14" s="2">
        <v>-2</v>
      </c>
      <c r="T14" s="2">
        <v>-2</v>
      </c>
      <c r="U14" s="2">
        <v>-2</v>
      </c>
      <c r="V14" s="2">
        <v>-3</v>
      </c>
      <c r="W14" s="2">
        <v>-2</v>
      </c>
      <c r="X14" s="2">
        <v>-3</v>
      </c>
      <c r="Y14" s="2">
        <v>-4</v>
      </c>
      <c r="Z14" s="2">
        <v>-4</v>
      </c>
      <c r="AA14" s="2">
        <v>-4</v>
      </c>
      <c r="AB14" s="2">
        <v>-4</v>
      </c>
      <c r="AC14" s="2">
        <v>-3</v>
      </c>
      <c r="AD14" s="2">
        <v>-3</v>
      </c>
      <c r="AE14" s="2">
        <v>-3</v>
      </c>
      <c r="AF14" s="2">
        <v>-3</v>
      </c>
      <c r="AG14" s="2">
        <v>-4</v>
      </c>
      <c r="AH14" s="2">
        <v>-4</v>
      </c>
      <c r="AI14" s="2">
        <v>-5</v>
      </c>
      <c r="AJ14" s="2">
        <v>-5</v>
      </c>
      <c r="AK14" s="2">
        <v>-4</v>
      </c>
      <c r="AL14" s="2">
        <v>-3</v>
      </c>
      <c r="AM14" s="2">
        <v>-3</v>
      </c>
      <c r="AN14" s="2">
        <v>-3</v>
      </c>
      <c r="AO14" s="2">
        <v>-3</v>
      </c>
      <c r="AP14" s="2">
        <v>-3</v>
      </c>
      <c r="AQ14" s="2">
        <v>-3</v>
      </c>
      <c r="AR14" s="2">
        <v>-4</v>
      </c>
      <c r="AS14" s="2">
        <v>-4</v>
      </c>
      <c r="AT14" s="2">
        <v>-3</v>
      </c>
      <c r="AU14" s="2">
        <v>-2</v>
      </c>
      <c r="AV14" s="2">
        <v>-3</v>
      </c>
      <c r="AW14" s="2">
        <v>-4</v>
      </c>
      <c r="AX14" s="2">
        <v>-4</v>
      </c>
      <c r="AY14" s="2">
        <v>-4</v>
      </c>
      <c r="AZ14" s="2">
        <v>-5</v>
      </c>
      <c r="BA14" s="2">
        <v>-6</v>
      </c>
      <c r="BB14" s="2">
        <v>-7</v>
      </c>
      <c r="BC14" s="2">
        <v>-7</v>
      </c>
      <c r="BD14" s="2">
        <v>-7</v>
      </c>
      <c r="BE14" s="2">
        <v>-7</v>
      </c>
      <c r="BF14" s="2">
        <v>-8</v>
      </c>
      <c r="BG14" s="2">
        <v>-9</v>
      </c>
      <c r="BH14" s="2">
        <v>-9</v>
      </c>
      <c r="BI14" s="2">
        <v>-9</v>
      </c>
      <c r="BJ14" s="2">
        <v>-9</v>
      </c>
      <c r="BK14" s="2">
        <v>-9</v>
      </c>
      <c r="BL14" s="2">
        <v>-10</v>
      </c>
      <c r="BM14" s="2">
        <v>-11</v>
      </c>
      <c r="BN14" s="2">
        <v>-12</v>
      </c>
      <c r="BO14" s="2">
        <v>-12</v>
      </c>
      <c r="BP14" s="2">
        <v>-12</v>
      </c>
      <c r="BQ14" s="2">
        <v>-12</v>
      </c>
      <c r="BR14" s="2">
        <v>-12</v>
      </c>
      <c r="BS14" s="2">
        <v>-10</v>
      </c>
      <c r="BT14" s="2">
        <v>-10</v>
      </c>
      <c r="BU14" s="2">
        <v>-11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69</v>
      </c>
      <c r="D15" s="2">
        <v>0</v>
      </c>
      <c r="E15" s="2">
        <v>0</v>
      </c>
      <c r="F15" s="2">
        <v>0</v>
      </c>
      <c r="G15" s="2">
        <v>-1</v>
      </c>
      <c r="H15" s="2">
        <v>-1</v>
      </c>
      <c r="I15" s="2">
        <v>-1</v>
      </c>
      <c r="J15" s="2">
        <v>-1</v>
      </c>
      <c r="K15" s="2">
        <v>-2</v>
      </c>
      <c r="L15" s="2">
        <v>-2</v>
      </c>
      <c r="M15" s="2">
        <v>-2</v>
      </c>
      <c r="N15" s="2">
        <v>-2</v>
      </c>
      <c r="O15" s="2">
        <v>-2</v>
      </c>
      <c r="P15" s="2">
        <v>-1</v>
      </c>
      <c r="Q15" s="2">
        <v>-2</v>
      </c>
      <c r="R15" s="2">
        <v>-2</v>
      </c>
      <c r="S15" s="2">
        <v>-2</v>
      </c>
      <c r="T15" s="2">
        <v>-2</v>
      </c>
      <c r="U15" s="2">
        <v>-2</v>
      </c>
      <c r="V15" s="2">
        <v>-3</v>
      </c>
      <c r="W15" s="2">
        <v>-2</v>
      </c>
      <c r="X15" s="2">
        <v>-3</v>
      </c>
      <c r="Y15" s="2">
        <v>-4</v>
      </c>
      <c r="Z15" s="2">
        <v>-4</v>
      </c>
      <c r="AA15" s="2">
        <v>-4</v>
      </c>
      <c r="AB15" s="2">
        <v>-4</v>
      </c>
      <c r="AC15" s="2">
        <v>-3</v>
      </c>
      <c r="AD15" s="2">
        <v>-3</v>
      </c>
      <c r="AE15" s="2">
        <v>-3</v>
      </c>
      <c r="AF15" s="2">
        <v>-3</v>
      </c>
      <c r="AG15" s="2">
        <v>-4</v>
      </c>
      <c r="AH15" s="2">
        <v>-4</v>
      </c>
      <c r="AI15" s="2">
        <v>-5</v>
      </c>
      <c r="AJ15" s="2">
        <v>-5</v>
      </c>
      <c r="AK15" s="2">
        <v>-4</v>
      </c>
      <c r="AL15" s="2">
        <v>-3</v>
      </c>
      <c r="AM15" s="2">
        <v>-3</v>
      </c>
      <c r="AN15" s="2">
        <v>-3</v>
      </c>
      <c r="AO15" s="2">
        <v>-3</v>
      </c>
      <c r="AP15" s="2">
        <v>-3</v>
      </c>
      <c r="AQ15" s="2">
        <v>-3</v>
      </c>
      <c r="AR15" s="2">
        <v>-4</v>
      </c>
      <c r="AS15" s="2">
        <v>-4</v>
      </c>
      <c r="AT15" s="2">
        <v>-3</v>
      </c>
      <c r="AU15" s="2">
        <v>-2</v>
      </c>
      <c r="AV15" s="2">
        <v>-3</v>
      </c>
      <c r="AW15" s="2">
        <v>-4</v>
      </c>
      <c r="AX15" s="2">
        <v>-4</v>
      </c>
      <c r="AY15" s="2">
        <v>-4</v>
      </c>
      <c r="AZ15" s="2">
        <v>-5</v>
      </c>
      <c r="BA15" s="2">
        <v>-6</v>
      </c>
      <c r="BB15" s="2">
        <v>-7</v>
      </c>
      <c r="BC15" s="2">
        <v>-7</v>
      </c>
      <c r="BD15" s="2">
        <v>-7</v>
      </c>
      <c r="BE15" s="2">
        <v>-7</v>
      </c>
      <c r="BF15" s="2">
        <v>-8</v>
      </c>
      <c r="BG15" s="2">
        <v>-9</v>
      </c>
      <c r="BH15" s="2">
        <v>-9</v>
      </c>
      <c r="BI15" s="2">
        <v>-9</v>
      </c>
      <c r="BJ15" s="2">
        <v>-9</v>
      </c>
      <c r="BK15" s="2">
        <v>-9</v>
      </c>
      <c r="BL15" s="2">
        <v>-10</v>
      </c>
      <c r="BM15" s="2">
        <v>-11</v>
      </c>
      <c r="BN15" s="2">
        <v>-12</v>
      </c>
      <c r="BO15" s="2">
        <v>-12</v>
      </c>
      <c r="BP15" s="2">
        <v>-12</v>
      </c>
      <c r="BQ15" s="2">
        <v>-12</v>
      </c>
      <c r="BR15" s="2">
        <v>-12</v>
      </c>
      <c r="BS15" s="2">
        <v>-10</v>
      </c>
      <c r="BT15" s="2">
        <v>-10</v>
      </c>
      <c r="BU15" s="2">
        <v>-11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655</v>
      </c>
      <c r="B16" s="2">
        <v>92</v>
      </c>
      <c r="C16" s="2">
        <v>69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-1</v>
      </c>
      <c r="K16" s="2">
        <v>-1</v>
      </c>
      <c r="L16" s="2">
        <v>-1</v>
      </c>
      <c r="M16" s="2">
        <v>-2</v>
      </c>
      <c r="N16" s="2">
        <v>-3</v>
      </c>
      <c r="O16" s="2">
        <v>-3</v>
      </c>
      <c r="P16" s="2">
        <v>-3</v>
      </c>
      <c r="Q16" s="2">
        <v>-2</v>
      </c>
      <c r="R16" s="2">
        <v>-2</v>
      </c>
      <c r="S16" s="2">
        <v>-2</v>
      </c>
      <c r="T16" s="2">
        <v>-1</v>
      </c>
      <c r="U16" s="2">
        <v>-2</v>
      </c>
      <c r="V16" s="2">
        <v>-2</v>
      </c>
      <c r="W16" s="2">
        <v>-2</v>
      </c>
      <c r="X16" s="2">
        <v>-1</v>
      </c>
      <c r="Y16" s="2">
        <v>-1</v>
      </c>
      <c r="Z16" s="2">
        <v>-1</v>
      </c>
      <c r="AA16" s="2">
        <v>-1</v>
      </c>
      <c r="AB16" s="2">
        <v>-1</v>
      </c>
      <c r="AC16" s="2">
        <v>-1</v>
      </c>
      <c r="AD16" s="2">
        <v>-2</v>
      </c>
      <c r="AE16" s="2">
        <v>-3</v>
      </c>
      <c r="AF16" s="2">
        <v>-3</v>
      </c>
      <c r="AG16" s="2">
        <v>-3</v>
      </c>
      <c r="AH16" s="2">
        <v>-4</v>
      </c>
      <c r="AI16" s="2">
        <v>-4</v>
      </c>
      <c r="AJ16" s="2">
        <v>-4</v>
      </c>
      <c r="AK16" s="2">
        <v>-4</v>
      </c>
      <c r="AL16" s="2">
        <v>-3</v>
      </c>
      <c r="AM16" s="2">
        <v>-3</v>
      </c>
      <c r="AN16" s="2">
        <v>-3</v>
      </c>
      <c r="AO16" s="2">
        <v>-3</v>
      </c>
      <c r="AP16" s="2">
        <v>-1</v>
      </c>
      <c r="AQ16" s="2">
        <v>-1</v>
      </c>
      <c r="AR16" s="2">
        <v>-1</v>
      </c>
      <c r="AS16" s="2">
        <v>-1</v>
      </c>
      <c r="AT16" s="2">
        <v>-2</v>
      </c>
      <c r="AU16" s="2">
        <v>-2</v>
      </c>
      <c r="AV16" s="2">
        <v>-3</v>
      </c>
      <c r="AW16" s="2">
        <v>-4</v>
      </c>
      <c r="AX16" s="2">
        <v>-5</v>
      </c>
      <c r="AY16" s="2">
        <v>-6</v>
      </c>
      <c r="AZ16" s="2">
        <v>-7</v>
      </c>
      <c r="BA16" s="2">
        <v>-7</v>
      </c>
      <c r="BB16" s="2">
        <v>-7</v>
      </c>
      <c r="BC16" s="2">
        <v>-7</v>
      </c>
      <c r="BD16" s="2">
        <v>-8</v>
      </c>
      <c r="BE16" s="2">
        <v>-8</v>
      </c>
      <c r="BF16" s="2">
        <v>-8</v>
      </c>
      <c r="BG16" s="2">
        <v>-8</v>
      </c>
      <c r="BH16" s="2">
        <v>-9</v>
      </c>
      <c r="BI16" s="2">
        <v>-10</v>
      </c>
      <c r="BJ16" s="2">
        <v>-11</v>
      </c>
      <c r="BK16" s="2">
        <v>-11</v>
      </c>
      <c r="BL16" s="2">
        <v>-9</v>
      </c>
      <c r="BM16" s="2">
        <v>-9</v>
      </c>
      <c r="BN16" s="2">
        <v>-9</v>
      </c>
      <c r="BO16" s="2">
        <v>-9</v>
      </c>
      <c r="BP16" s="2">
        <v>-9</v>
      </c>
      <c r="BQ16" s="2">
        <v>-9</v>
      </c>
      <c r="BR16" s="2">
        <v>-10</v>
      </c>
      <c r="BS16" s="2">
        <v>-10</v>
      </c>
      <c r="BT16" s="2">
        <v>-10</v>
      </c>
      <c r="BU16" s="2">
        <v>-11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354</v>
      </c>
      <c r="B17" s="2">
        <v>93</v>
      </c>
      <c r="C17" s="2">
        <v>69</v>
      </c>
      <c r="D17" s="2">
        <v>0</v>
      </c>
      <c r="E17" s="2">
        <v>0</v>
      </c>
      <c r="F17" s="2">
        <v>0</v>
      </c>
      <c r="G17" s="2">
        <v>-1</v>
      </c>
      <c r="H17" s="2">
        <v>-2</v>
      </c>
      <c r="I17" s="2">
        <v>-2</v>
      </c>
      <c r="J17" s="2">
        <v>-3</v>
      </c>
      <c r="K17" s="2">
        <v>-3</v>
      </c>
      <c r="L17" s="2">
        <v>-3</v>
      </c>
      <c r="M17" s="2">
        <v>-2</v>
      </c>
      <c r="N17" s="2">
        <v>-1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1</v>
      </c>
      <c r="U17" s="2">
        <v>1</v>
      </c>
      <c r="V17" s="2">
        <v>2</v>
      </c>
      <c r="W17" s="2">
        <v>3</v>
      </c>
      <c r="X17" s="2">
        <v>3</v>
      </c>
      <c r="Y17" s="2">
        <v>2</v>
      </c>
      <c r="Z17" s="2">
        <v>2</v>
      </c>
      <c r="AA17" s="2">
        <v>2</v>
      </c>
      <c r="AB17" s="2">
        <v>1</v>
      </c>
      <c r="AC17" s="2">
        <v>0</v>
      </c>
      <c r="AD17" s="2">
        <v>0</v>
      </c>
      <c r="AE17" s="2">
        <v>0</v>
      </c>
      <c r="AF17" s="2">
        <v>-1</v>
      </c>
      <c r="AG17" s="2">
        <v>-1</v>
      </c>
      <c r="AH17" s="2">
        <v>-2</v>
      </c>
      <c r="AI17" s="2">
        <v>-3</v>
      </c>
      <c r="AJ17" s="2">
        <v>-3</v>
      </c>
      <c r="AK17" s="2">
        <v>-2</v>
      </c>
      <c r="AL17" s="2">
        <v>-2</v>
      </c>
      <c r="AM17" s="2">
        <v>-2</v>
      </c>
      <c r="AN17" s="2">
        <v>-2</v>
      </c>
      <c r="AO17" s="2">
        <v>-2</v>
      </c>
      <c r="AP17" s="2">
        <v>-2</v>
      </c>
      <c r="AQ17" s="2">
        <v>-2</v>
      </c>
      <c r="AR17" s="2">
        <v>-1</v>
      </c>
      <c r="AS17" s="2">
        <v>-1</v>
      </c>
      <c r="AT17" s="2">
        <v>-2</v>
      </c>
      <c r="AU17" s="2">
        <v>-2</v>
      </c>
      <c r="AV17" s="2">
        <v>-2</v>
      </c>
      <c r="AW17" s="2">
        <v>-3</v>
      </c>
      <c r="AX17" s="2">
        <v>-4</v>
      </c>
      <c r="AY17" s="2">
        <v>-5</v>
      </c>
      <c r="AZ17" s="2">
        <v>-4</v>
      </c>
      <c r="BA17" s="2">
        <v>-5</v>
      </c>
      <c r="BB17" s="2">
        <v>-6</v>
      </c>
      <c r="BC17" s="2">
        <v>-6</v>
      </c>
      <c r="BD17" s="2">
        <v>-5</v>
      </c>
      <c r="BE17" s="2">
        <v>-4</v>
      </c>
      <c r="BF17" s="2">
        <v>-4</v>
      </c>
      <c r="BG17" s="2">
        <v>-4</v>
      </c>
      <c r="BH17" s="2">
        <v>-4</v>
      </c>
      <c r="BI17" s="2">
        <v>-4</v>
      </c>
      <c r="BJ17" s="2">
        <v>-4</v>
      </c>
      <c r="BK17" s="2">
        <v>-3</v>
      </c>
      <c r="BL17" s="2">
        <v>-2</v>
      </c>
      <c r="BM17" s="2">
        <v>-3</v>
      </c>
      <c r="BN17" s="2">
        <v>-3</v>
      </c>
      <c r="BO17" s="2">
        <v>-4</v>
      </c>
      <c r="BP17" s="2">
        <v>-5</v>
      </c>
      <c r="BQ17" s="2">
        <v>-6</v>
      </c>
      <c r="BR17" s="2">
        <v>-7</v>
      </c>
      <c r="BS17" s="2">
        <v>-7</v>
      </c>
      <c r="BT17" s="2">
        <v>-7</v>
      </c>
      <c r="BU17" s="2">
        <v>-7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206</v>
      </c>
      <c r="B18" s="2">
        <v>94</v>
      </c>
      <c r="C18" s="2">
        <v>69</v>
      </c>
      <c r="D18" s="2">
        <v>0</v>
      </c>
      <c r="E18" s="2">
        <v>0</v>
      </c>
      <c r="F18" s="2">
        <v>-1</v>
      </c>
      <c r="G18" s="2">
        <v>-1</v>
      </c>
      <c r="H18" s="2">
        <v>0</v>
      </c>
      <c r="I18" s="2">
        <v>0</v>
      </c>
      <c r="J18" s="2">
        <v>-1</v>
      </c>
      <c r="K18" s="2">
        <v>-1</v>
      </c>
      <c r="L18" s="2">
        <v>-2</v>
      </c>
      <c r="M18" s="2">
        <v>-2</v>
      </c>
      <c r="N18" s="2">
        <v>-2</v>
      </c>
      <c r="O18" s="2">
        <v>-2</v>
      </c>
      <c r="P18" s="2">
        <v>-2</v>
      </c>
      <c r="Q18" s="2">
        <v>-2</v>
      </c>
      <c r="R18" s="2">
        <v>-2</v>
      </c>
      <c r="S18" s="2">
        <v>-2</v>
      </c>
      <c r="T18" s="2">
        <v>-1</v>
      </c>
      <c r="U18" s="2">
        <v>0</v>
      </c>
      <c r="V18" s="2">
        <v>-1</v>
      </c>
      <c r="W18" s="2">
        <v>-1</v>
      </c>
      <c r="X18" s="2">
        <v>-1</v>
      </c>
      <c r="Y18" s="2">
        <v>0</v>
      </c>
      <c r="Z18" s="2">
        <v>0</v>
      </c>
      <c r="AA18" s="2">
        <v>0</v>
      </c>
      <c r="AB18" s="2">
        <v>-1</v>
      </c>
      <c r="AC18" s="2">
        <v>-1</v>
      </c>
      <c r="AD18" s="2">
        <v>-1</v>
      </c>
      <c r="AE18" s="2">
        <v>-1</v>
      </c>
      <c r="AF18" s="2">
        <v>-2</v>
      </c>
      <c r="AG18" s="2">
        <v>-3</v>
      </c>
      <c r="AH18" s="2">
        <v>-3</v>
      </c>
      <c r="AI18" s="2">
        <v>-3</v>
      </c>
      <c r="AJ18" s="2">
        <v>-2</v>
      </c>
      <c r="AK18" s="2">
        <v>-3</v>
      </c>
      <c r="AL18" s="2">
        <v>-3</v>
      </c>
      <c r="AM18" s="2">
        <v>-3</v>
      </c>
      <c r="AN18" s="2">
        <v>-3</v>
      </c>
      <c r="AO18" s="2">
        <v>-3</v>
      </c>
      <c r="AP18" s="2">
        <v>-4</v>
      </c>
      <c r="AQ18" s="2">
        <v>-4</v>
      </c>
      <c r="AR18" s="2">
        <v>-3</v>
      </c>
      <c r="AS18" s="2">
        <v>-2</v>
      </c>
      <c r="AT18" s="2">
        <v>-1</v>
      </c>
      <c r="AU18" s="2">
        <v>-1</v>
      </c>
      <c r="AV18" s="2">
        <v>-1</v>
      </c>
      <c r="AW18" s="2">
        <v>-1</v>
      </c>
      <c r="AX18" s="2">
        <v>-1</v>
      </c>
      <c r="AY18" s="2">
        <v>-2</v>
      </c>
      <c r="AZ18" s="2">
        <v>-3</v>
      </c>
      <c r="BA18" s="2">
        <v>-3</v>
      </c>
      <c r="BB18" s="2">
        <v>-2</v>
      </c>
      <c r="BC18" s="2">
        <v>-2</v>
      </c>
      <c r="BD18" s="2">
        <v>-2</v>
      </c>
      <c r="BE18" s="2">
        <v>-2</v>
      </c>
      <c r="BF18" s="2">
        <v>-2</v>
      </c>
      <c r="BG18" s="2">
        <v>-2</v>
      </c>
      <c r="BH18" s="2">
        <v>-2</v>
      </c>
      <c r="BI18" s="2">
        <v>-3</v>
      </c>
      <c r="BJ18" s="2">
        <v>-3</v>
      </c>
      <c r="BK18" s="2">
        <v>-3</v>
      </c>
      <c r="BL18" s="2">
        <v>-3</v>
      </c>
      <c r="BM18" s="2">
        <v>-3</v>
      </c>
      <c r="BN18" s="2">
        <v>-3</v>
      </c>
      <c r="BO18" s="2">
        <v>-3</v>
      </c>
      <c r="BP18" s="2">
        <v>-4</v>
      </c>
      <c r="BQ18" s="2">
        <v>-4</v>
      </c>
      <c r="BR18" s="2">
        <v>-5</v>
      </c>
      <c r="BS18" s="2">
        <v>-4</v>
      </c>
      <c r="BT18" s="2">
        <v>-4</v>
      </c>
      <c r="BU18" s="2">
        <v>-5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5</v>
      </c>
      <c r="B19" s="2">
        <v>95</v>
      </c>
      <c r="C19" s="2">
        <v>69</v>
      </c>
      <c r="D19" s="2">
        <v>0</v>
      </c>
      <c r="E19" s="2">
        <v>0</v>
      </c>
      <c r="F19" s="2">
        <v>-1</v>
      </c>
      <c r="G19" s="2">
        <v>-1</v>
      </c>
      <c r="H19" s="2">
        <v>-1</v>
      </c>
      <c r="I19" s="2">
        <v>-1</v>
      </c>
      <c r="J19" s="2">
        <v>-2</v>
      </c>
      <c r="K19" s="2">
        <v>-2</v>
      </c>
      <c r="L19" s="2">
        <v>-2</v>
      </c>
      <c r="M19" s="2">
        <v>-3</v>
      </c>
      <c r="N19" s="2">
        <v>-4</v>
      </c>
      <c r="O19" s="2">
        <v>-4</v>
      </c>
      <c r="P19" s="2">
        <v>-4</v>
      </c>
      <c r="Q19" s="2">
        <v>-3</v>
      </c>
      <c r="R19" s="2">
        <v>-3</v>
      </c>
      <c r="S19" s="2">
        <v>-1</v>
      </c>
      <c r="T19" s="2">
        <v>0</v>
      </c>
      <c r="U19" s="2">
        <v>-1</v>
      </c>
      <c r="V19" s="2">
        <v>-1</v>
      </c>
      <c r="W19" s="2">
        <v>-1</v>
      </c>
      <c r="X19" s="2">
        <v>-1</v>
      </c>
      <c r="Y19" s="2">
        <v>-2</v>
      </c>
      <c r="Z19" s="2">
        <v>-1</v>
      </c>
      <c r="AA19" s="2">
        <v>-2</v>
      </c>
      <c r="AB19" s="2">
        <v>-2</v>
      </c>
      <c r="AC19" s="2">
        <v>-2</v>
      </c>
      <c r="AD19" s="2">
        <v>-2</v>
      </c>
      <c r="AE19" s="2">
        <v>-2</v>
      </c>
      <c r="AF19" s="2">
        <v>-2</v>
      </c>
      <c r="AG19" s="2">
        <v>-2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1</v>
      </c>
      <c r="AP19" s="2">
        <v>1</v>
      </c>
      <c r="AQ19" s="2">
        <v>1</v>
      </c>
      <c r="AR19" s="2">
        <v>1</v>
      </c>
      <c r="AS19" s="2">
        <v>0</v>
      </c>
      <c r="AT19" s="2">
        <v>-1</v>
      </c>
      <c r="AU19" s="2">
        <v>-2</v>
      </c>
      <c r="AV19" s="2">
        <v>-2</v>
      </c>
      <c r="AW19" s="2">
        <v>-2</v>
      </c>
      <c r="AX19" s="2">
        <v>-2</v>
      </c>
      <c r="AY19" s="2">
        <v>-2</v>
      </c>
      <c r="AZ19" s="2">
        <v>-3</v>
      </c>
      <c r="BA19" s="2">
        <v>-3</v>
      </c>
      <c r="BB19" s="2">
        <v>-3</v>
      </c>
      <c r="BC19" s="2">
        <v>-2</v>
      </c>
      <c r="BD19" s="2">
        <v>-2</v>
      </c>
      <c r="BE19" s="2">
        <v>-2</v>
      </c>
      <c r="BF19" s="2">
        <v>-2</v>
      </c>
      <c r="BG19" s="2">
        <v>-2</v>
      </c>
      <c r="BH19" s="2">
        <v>-2</v>
      </c>
      <c r="BI19" s="2">
        <v>-1</v>
      </c>
      <c r="BJ19" s="2">
        <v>-2</v>
      </c>
      <c r="BK19" s="2">
        <v>-2</v>
      </c>
      <c r="BL19" s="2">
        <v>-3</v>
      </c>
      <c r="BM19" s="2">
        <v>-3</v>
      </c>
      <c r="BN19" s="2">
        <v>-3</v>
      </c>
      <c r="BO19" s="2">
        <v>-3</v>
      </c>
      <c r="BP19" s="2">
        <v>-3</v>
      </c>
      <c r="BQ19" s="2">
        <v>-3</v>
      </c>
      <c r="BR19" s="2">
        <v>-3</v>
      </c>
      <c r="BS19" s="2">
        <v>-3</v>
      </c>
      <c r="BT19" s="2">
        <v>-2</v>
      </c>
      <c r="BU19" s="2">
        <v>-3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</v>
      </c>
      <c r="B20" s="2">
        <v>96</v>
      </c>
      <c r="C20" s="2">
        <v>69</v>
      </c>
      <c r="D20" s="2">
        <v>0</v>
      </c>
      <c r="E20" s="2">
        <v>-1</v>
      </c>
      <c r="F20" s="2">
        <v>-2</v>
      </c>
      <c r="G20" s="2">
        <v>-2</v>
      </c>
      <c r="H20" s="2">
        <v>-2</v>
      </c>
      <c r="I20" s="2">
        <v>-1</v>
      </c>
      <c r="J20" s="2">
        <v>-2</v>
      </c>
      <c r="K20" s="2">
        <v>-2</v>
      </c>
      <c r="L20" s="2">
        <v>-2</v>
      </c>
      <c r="M20" s="2">
        <v>0</v>
      </c>
      <c r="N20" s="2">
        <v>-1</v>
      </c>
      <c r="O20" s="2">
        <v>-1</v>
      </c>
      <c r="P20" s="2">
        <v>0</v>
      </c>
      <c r="Q20" s="2">
        <v>0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2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2</v>
      </c>
      <c r="AR20" s="2">
        <v>2</v>
      </c>
      <c r="AS20" s="2">
        <v>2</v>
      </c>
      <c r="AT20" s="2">
        <v>1</v>
      </c>
      <c r="AU20" s="2">
        <v>0</v>
      </c>
      <c r="AV20" s="2">
        <v>0</v>
      </c>
      <c r="AW20" s="2">
        <v>0</v>
      </c>
      <c r="AX20" s="2">
        <v>0</v>
      </c>
      <c r="AY20" s="2">
        <v>-1</v>
      </c>
      <c r="AZ20" s="2">
        <v>-1</v>
      </c>
      <c r="BA20" s="2">
        <v>-1</v>
      </c>
      <c r="BB20" s="2">
        <v>-1</v>
      </c>
      <c r="BC20" s="2">
        <v>-1</v>
      </c>
      <c r="BD20" s="2">
        <v>-1</v>
      </c>
      <c r="BE20" s="2">
        <v>-1</v>
      </c>
      <c r="BF20" s="2">
        <v>-1</v>
      </c>
      <c r="BG20" s="2">
        <v>0</v>
      </c>
      <c r="BH20" s="2">
        <v>0</v>
      </c>
      <c r="BI20" s="2">
        <v>-1</v>
      </c>
      <c r="BJ20" s="2">
        <v>-1</v>
      </c>
      <c r="BK20" s="2">
        <v>-1</v>
      </c>
      <c r="BL20" s="2">
        <v>-2</v>
      </c>
      <c r="BM20" s="2">
        <v>-2</v>
      </c>
      <c r="BN20" s="2">
        <v>-2</v>
      </c>
      <c r="BO20" s="2">
        <v>-2</v>
      </c>
      <c r="BP20" s="2">
        <v>-2</v>
      </c>
      <c r="BQ20" s="2">
        <v>-3</v>
      </c>
      <c r="BR20" s="2">
        <v>-2</v>
      </c>
      <c r="BS20" s="2">
        <v>-1</v>
      </c>
      <c r="BT20" s="2">
        <v>-1</v>
      </c>
      <c r="BU20" s="2">
        <v>-2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585</v>
      </c>
      <c r="B21" s="2">
        <v>97</v>
      </c>
      <c r="C21" s="2">
        <v>69</v>
      </c>
      <c r="D21" s="2">
        <v>0</v>
      </c>
      <c r="E21" s="2">
        <v>0</v>
      </c>
      <c r="F21" s="2">
        <v>0</v>
      </c>
      <c r="G21" s="2">
        <v>0</v>
      </c>
      <c r="H21" s="2">
        <v>-1</v>
      </c>
      <c r="I21" s="2">
        <v>-2</v>
      </c>
      <c r="J21" s="2">
        <v>-2</v>
      </c>
      <c r="K21" s="2">
        <v>-2</v>
      </c>
      <c r="L21" s="2">
        <v>-2</v>
      </c>
      <c r="M21" s="2">
        <v>-2</v>
      </c>
      <c r="N21" s="2">
        <v>-1</v>
      </c>
      <c r="O21" s="2">
        <v>-2</v>
      </c>
      <c r="P21" s="2">
        <v>-1</v>
      </c>
      <c r="Q21" s="2">
        <v>-1</v>
      </c>
      <c r="R21" s="2">
        <v>0</v>
      </c>
      <c r="S21" s="2">
        <v>1</v>
      </c>
      <c r="T21" s="2">
        <v>1</v>
      </c>
      <c r="U21" s="2">
        <v>1</v>
      </c>
      <c r="V21" s="2">
        <v>1</v>
      </c>
      <c r="W21" s="2">
        <v>2</v>
      </c>
      <c r="X21" s="2">
        <v>2</v>
      </c>
      <c r="Y21" s="2">
        <v>2</v>
      </c>
      <c r="Z21" s="2">
        <v>2</v>
      </c>
      <c r="AA21" s="2">
        <v>2</v>
      </c>
      <c r="AB21" s="2">
        <v>1</v>
      </c>
      <c r="AC21" s="2">
        <v>0</v>
      </c>
      <c r="AD21" s="2">
        <v>0</v>
      </c>
      <c r="AE21" s="2">
        <v>-1</v>
      </c>
      <c r="AF21" s="2">
        <v>-1</v>
      </c>
      <c r="AG21" s="2">
        <v>-1</v>
      </c>
      <c r="AH21" s="2">
        <v>-2</v>
      </c>
      <c r="AI21" s="2">
        <v>-3</v>
      </c>
      <c r="AJ21" s="2">
        <v>-3</v>
      </c>
      <c r="AK21" s="2">
        <v>-2</v>
      </c>
      <c r="AL21" s="2">
        <v>-2</v>
      </c>
      <c r="AM21" s="2">
        <v>-2</v>
      </c>
      <c r="AN21" s="2">
        <v>-1</v>
      </c>
      <c r="AO21" s="2">
        <v>-1</v>
      </c>
      <c r="AP21" s="2">
        <v>0</v>
      </c>
      <c r="AQ21" s="2">
        <v>0</v>
      </c>
      <c r="AR21" s="2">
        <v>-1</v>
      </c>
      <c r="AS21" s="2">
        <v>-1</v>
      </c>
      <c r="AT21" s="2">
        <v>-1</v>
      </c>
      <c r="AU21" s="2">
        <v>-1</v>
      </c>
      <c r="AV21" s="2">
        <v>-1</v>
      </c>
      <c r="AW21" s="2">
        <v>-2</v>
      </c>
      <c r="AX21" s="2">
        <v>-2</v>
      </c>
      <c r="AY21" s="2">
        <v>-2</v>
      </c>
      <c r="AZ21" s="2">
        <v>-2</v>
      </c>
      <c r="BA21" s="2">
        <v>-2</v>
      </c>
      <c r="BB21" s="2">
        <v>-1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-2</v>
      </c>
      <c r="BI21" s="2">
        <v>-3</v>
      </c>
      <c r="BJ21" s="2">
        <v>-3</v>
      </c>
      <c r="BK21" s="2">
        <v>-2</v>
      </c>
      <c r="BL21" s="2">
        <v>-3</v>
      </c>
      <c r="BM21" s="2">
        <v>-3</v>
      </c>
      <c r="BN21" s="2">
        <v>-3</v>
      </c>
      <c r="BO21" s="2">
        <v>-3</v>
      </c>
      <c r="BP21" s="2">
        <v>-3</v>
      </c>
      <c r="BQ21" s="2">
        <v>-3</v>
      </c>
      <c r="BR21" s="2">
        <v>-2</v>
      </c>
      <c r="BS21" s="2">
        <v>-1</v>
      </c>
      <c r="BT21" s="2">
        <v>-1</v>
      </c>
      <c r="BU21" s="2">
        <v>-2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372</v>
      </c>
      <c r="B22" s="2">
        <v>98</v>
      </c>
      <c r="C22" s="2">
        <v>69</v>
      </c>
      <c r="D22" s="2">
        <v>0</v>
      </c>
      <c r="E22" s="2">
        <v>-1</v>
      </c>
      <c r="F22" s="2">
        <v>-1</v>
      </c>
      <c r="G22" s="2">
        <v>-1</v>
      </c>
      <c r="H22" s="2">
        <v>-1</v>
      </c>
      <c r="I22" s="2">
        <v>-2</v>
      </c>
      <c r="J22" s="2">
        <v>0</v>
      </c>
      <c r="K22" s="2">
        <v>-1</v>
      </c>
      <c r="L22" s="2">
        <v>-1</v>
      </c>
      <c r="M22" s="2">
        <v>1</v>
      </c>
      <c r="N22" s="2">
        <v>1</v>
      </c>
      <c r="O22" s="2">
        <v>1</v>
      </c>
      <c r="P22" s="2">
        <v>1</v>
      </c>
      <c r="Q22" s="2">
        <v>3</v>
      </c>
      <c r="R22" s="2">
        <v>3</v>
      </c>
      <c r="S22" s="2">
        <v>2</v>
      </c>
      <c r="T22" s="2">
        <v>2</v>
      </c>
      <c r="U22" s="2">
        <v>1</v>
      </c>
      <c r="V22" s="2">
        <v>3</v>
      </c>
      <c r="W22" s="2">
        <v>3</v>
      </c>
      <c r="X22" s="2">
        <v>3</v>
      </c>
      <c r="Y22" s="2">
        <v>4</v>
      </c>
      <c r="Z22" s="2">
        <v>3</v>
      </c>
      <c r="AA22" s="2">
        <v>3</v>
      </c>
      <c r="AB22" s="2">
        <v>2</v>
      </c>
      <c r="AC22" s="2">
        <v>2</v>
      </c>
      <c r="AD22" s="2">
        <v>2</v>
      </c>
      <c r="AE22" s="2">
        <v>2</v>
      </c>
      <c r="AF22" s="2">
        <v>2</v>
      </c>
      <c r="AG22" s="2">
        <v>2</v>
      </c>
      <c r="AH22" s="2">
        <v>2</v>
      </c>
      <c r="AI22" s="2">
        <v>1</v>
      </c>
      <c r="AJ22" s="2">
        <v>1</v>
      </c>
      <c r="AK22" s="2">
        <v>1</v>
      </c>
      <c r="AL22" s="2">
        <v>1</v>
      </c>
      <c r="AM22" s="2">
        <v>1</v>
      </c>
      <c r="AN22" s="2">
        <v>2</v>
      </c>
      <c r="AO22" s="2">
        <v>2</v>
      </c>
      <c r="AP22" s="2">
        <v>1</v>
      </c>
      <c r="AQ22" s="2">
        <v>0</v>
      </c>
      <c r="AR22" s="2">
        <v>1</v>
      </c>
      <c r="AS22" s="2">
        <v>2</v>
      </c>
      <c r="AT22" s="2">
        <v>2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3</v>
      </c>
      <c r="BA22" s="2">
        <v>3</v>
      </c>
      <c r="BB22" s="2">
        <v>3</v>
      </c>
      <c r="BC22" s="2">
        <v>4</v>
      </c>
      <c r="BD22" s="2">
        <v>4</v>
      </c>
      <c r="BE22" s="2">
        <v>4</v>
      </c>
      <c r="BF22" s="2">
        <v>4</v>
      </c>
      <c r="BG22" s="2">
        <v>4</v>
      </c>
      <c r="BH22" s="2">
        <v>3</v>
      </c>
      <c r="BI22" s="2">
        <v>2</v>
      </c>
      <c r="BJ22" s="2">
        <v>2</v>
      </c>
      <c r="BK22" s="2">
        <v>2</v>
      </c>
      <c r="BL22" s="2">
        <v>1</v>
      </c>
      <c r="BM22" s="2">
        <v>1</v>
      </c>
      <c r="BN22" s="2">
        <v>1</v>
      </c>
      <c r="BO22" s="2">
        <v>0</v>
      </c>
      <c r="BP22" s="2">
        <v>-1</v>
      </c>
      <c r="BQ22" s="2">
        <v>-1</v>
      </c>
      <c r="BR22" s="2">
        <v>-1</v>
      </c>
      <c r="BS22" s="2">
        <v>-1</v>
      </c>
      <c r="BT22" s="2">
        <v>0</v>
      </c>
      <c r="BU22" s="2">
        <v>-1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350</v>
      </c>
      <c r="B23" s="2">
        <v>99</v>
      </c>
      <c r="C23" s="2">
        <v>69</v>
      </c>
      <c r="D23" s="2">
        <v>0</v>
      </c>
      <c r="E23" s="2">
        <v>0</v>
      </c>
      <c r="F23" s="2">
        <v>0</v>
      </c>
      <c r="G23" s="2">
        <v>-1</v>
      </c>
      <c r="H23" s="2">
        <v>-2</v>
      </c>
      <c r="I23" s="2">
        <v>-3</v>
      </c>
      <c r="J23" s="2">
        <v>-2</v>
      </c>
      <c r="K23" s="2">
        <v>-2</v>
      </c>
      <c r="L23" s="2">
        <v>-2</v>
      </c>
      <c r="M23" s="2">
        <v>-2</v>
      </c>
      <c r="N23" s="2">
        <v>-1</v>
      </c>
      <c r="O23" s="2">
        <v>-1</v>
      </c>
      <c r="P23" s="2">
        <v>-1</v>
      </c>
      <c r="Q23" s="2">
        <v>-1</v>
      </c>
      <c r="R23" s="2">
        <v>-1</v>
      </c>
      <c r="S23" s="2">
        <v>-2</v>
      </c>
      <c r="T23" s="2">
        <v>-2</v>
      </c>
      <c r="U23" s="2">
        <v>0</v>
      </c>
      <c r="V23" s="2">
        <v>0</v>
      </c>
      <c r="W23" s="2">
        <v>0</v>
      </c>
      <c r="X23" s="2">
        <v>0</v>
      </c>
      <c r="Y23" s="2">
        <v>-1</v>
      </c>
      <c r="Z23" s="2">
        <v>-2</v>
      </c>
      <c r="AA23" s="2">
        <v>-2</v>
      </c>
      <c r="AB23" s="2">
        <v>-2</v>
      </c>
      <c r="AC23" s="2">
        <v>-3</v>
      </c>
      <c r="AD23" s="2">
        <v>-3</v>
      </c>
      <c r="AE23" s="2">
        <v>-2</v>
      </c>
      <c r="AF23" s="2">
        <v>-3</v>
      </c>
      <c r="AG23" s="2">
        <v>-3</v>
      </c>
      <c r="AH23" s="2">
        <v>-1</v>
      </c>
      <c r="AI23" s="2">
        <v>1</v>
      </c>
      <c r="AJ23" s="2">
        <v>2</v>
      </c>
      <c r="AK23" s="2">
        <v>2</v>
      </c>
      <c r="AL23" s="2">
        <v>2</v>
      </c>
      <c r="AM23" s="2">
        <v>2</v>
      </c>
      <c r="AN23" s="2">
        <v>2</v>
      </c>
      <c r="AO23" s="2">
        <v>2</v>
      </c>
      <c r="AP23" s="2">
        <v>1</v>
      </c>
      <c r="AQ23" s="2">
        <v>1</v>
      </c>
      <c r="AR23" s="2">
        <v>1</v>
      </c>
      <c r="AS23" s="2">
        <v>1</v>
      </c>
      <c r="AT23" s="2">
        <v>2</v>
      </c>
      <c r="AU23" s="2">
        <v>2</v>
      </c>
      <c r="AV23" s="2">
        <v>2</v>
      </c>
      <c r="AW23" s="2">
        <v>1</v>
      </c>
      <c r="AX23" s="2">
        <v>0</v>
      </c>
      <c r="AY23" s="2">
        <v>-1</v>
      </c>
      <c r="AZ23" s="2">
        <v>0</v>
      </c>
      <c r="BA23" s="2">
        <v>1</v>
      </c>
      <c r="BB23" s="2">
        <v>1</v>
      </c>
      <c r="BC23" s="2">
        <v>1</v>
      </c>
      <c r="BD23" s="2">
        <v>1</v>
      </c>
      <c r="BE23" s="2">
        <v>1</v>
      </c>
      <c r="BF23" s="2">
        <v>1</v>
      </c>
      <c r="BG23" s="2">
        <v>1</v>
      </c>
      <c r="BH23" s="2">
        <v>0</v>
      </c>
      <c r="BI23" s="2">
        <v>0</v>
      </c>
      <c r="BJ23" s="2">
        <v>-1</v>
      </c>
      <c r="BK23" s="2">
        <v>-1</v>
      </c>
      <c r="BL23" s="2">
        <v>0</v>
      </c>
      <c r="BM23" s="2">
        <v>-1</v>
      </c>
      <c r="BN23" s="2">
        <v>-1</v>
      </c>
      <c r="BO23" s="2">
        <v>-1</v>
      </c>
      <c r="BP23" s="2">
        <v>-1</v>
      </c>
      <c r="BQ23" s="2">
        <v>1</v>
      </c>
      <c r="BR23" s="2">
        <v>1</v>
      </c>
      <c r="BS23" s="2">
        <v>0</v>
      </c>
      <c r="BT23" s="2">
        <v>0</v>
      </c>
      <c r="BU23" s="2">
        <v>-1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583</v>
      </c>
      <c r="B24" s="2">
        <v>100</v>
      </c>
      <c r="C24" s="2">
        <v>69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-1</v>
      </c>
      <c r="J24" s="2">
        <v>-2</v>
      </c>
      <c r="K24" s="2">
        <v>-2</v>
      </c>
      <c r="L24" s="2">
        <v>-2</v>
      </c>
      <c r="M24" s="2">
        <v>-2</v>
      </c>
      <c r="N24" s="2">
        <v>-2</v>
      </c>
      <c r="O24" s="2">
        <v>-1</v>
      </c>
      <c r="P24" s="2">
        <v>-1</v>
      </c>
      <c r="Q24" s="2">
        <v>-2</v>
      </c>
      <c r="R24" s="2">
        <v>-1</v>
      </c>
      <c r="S24" s="2">
        <v>-1</v>
      </c>
      <c r="T24" s="2">
        <v>-1</v>
      </c>
      <c r="U24" s="2">
        <v>-2</v>
      </c>
      <c r="V24" s="2">
        <v>-2</v>
      </c>
      <c r="W24" s="2">
        <v>-2</v>
      </c>
      <c r="X24" s="2">
        <v>-2</v>
      </c>
      <c r="Y24" s="2">
        <v>-1</v>
      </c>
      <c r="Z24" s="2">
        <v>-2</v>
      </c>
      <c r="AA24" s="2">
        <v>-2</v>
      </c>
      <c r="AB24" s="2">
        <v>-2</v>
      </c>
      <c r="AC24" s="2">
        <v>-2</v>
      </c>
      <c r="AD24" s="2">
        <v>-3</v>
      </c>
      <c r="AE24" s="2">
        <v>-3</v>
      </c>
      <c r="AF24" s="2">
        <v>-3</v>
      </c>
      <c r="AG24" s="2">
        <v>-3</v>
      </c>
      <c r="AH24" s="2">
        <v>-3</v>
      </c>
      <c r="AI24" s="2">
        <v>-4</v>
      </c>
      <c r="AJ24" s="2">
        <v>-4</v>
      </c>
      <c r="AK24" s="2">
        <v>-4</v>
      </c>
      <c r="AL24" s="2">
        <v>-4</v>
      </c>
      <c r="AM24" s="2">
        <v>-3</v>
      </c>
      <c r="AN24" s="2">
        <v>-3</v>
      </c>
      <c r="AO24" s="2">
        <v>-3</v>
      </c>
      <c r="AP24" s="2">
        <v>-4</v>
      </c>
      <c r="AQ24" s="2">
        <v>-4</v>
      </c>
      <c r="AR24" s="2">
        <v>-2</v>
      </c>
      <c r="AS24" s="2">
        <v>-1</v>
      </c>
      <c r="AT24" s="2">
        <v>-2</v>
      </c>
      <c r="AU24" s="2">
        <v>-2</v>
      </c>
      <c r="AV24" s="2">
        <v>-2</v>
      </c>
      <c r="AW24" s="2">
        <v>-2</v>
      </c>
      <c r="AX24" s="2">
        <v>-2</v>
      </c>
      <c r="AY24" s="2">
        <v>-3</v>
      </c>
      <c r="AZ24" s="2">
        <v>-4</v>
      </c>
      <c r="BA24" s="2">
        <v>-4</v>
      </c>
      <c r="BB24" s="2">
        <v>-4</v>
      </c>
      <c r="BC24" s="2">
        <v>-4</v>
      </c>
      <c r="BD24" s="2">
        <v>-4</v>
      </c>
      <c r="BE24" s="2">
        <v>-4</v>
      </c>
      <c r="BF24" s="2">
        <v>-4</v>
      </c>
      <c r="BG24" s="2">
        <v>-3</v>
      </c>
      <c r="BH24" s="2">
        <v>-2</v>
      </c>
      <c r="BI24" s="2">
        <v>0</v>
      </c>
      <c r="BJ24" s="2">
        <v>-1</v>
      </c>
      <c r="BK24" s="2">
        <v>-1</v>
      </c>
      <c r="BL24" s="2">
        <v>0</v>
      </c>
      <c r="BM24" s="2">
        <v>0</v>
      </c>
      <c r="BN24" s="2">
        <v>0</v>
      </c>
      <c r="BO24" s="2">
        <v>0</v>
      </c>
      <c r="BP24" s="2">
        <v>-1</v>
      </c>
      <c r="BQ24" s="2">
        <v>-1</v>
      </c>
      <c r="BR24" s="2">
        <v>-2</v>
      </c>
      <c r="BS24" s="2">
        <v>-1</v>
      </c>
      <c r="BT24" s="2">
        <v>-2</v>
      </c>
      <c r="BU24" s="2">
        <v>0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348</v>
      </c>
      <c r="B25" s="2">
        <v>101</v>
      </c>
      <c r="C25" s="2">
        <v>69</v>
      </c>
      <c r="D25" s="2">
        <v>0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0</v>
      </c>
      <c r="L25" s="2">
        <v>-1</v>
      </c>
      <c r="M25" s="2">
        <v>-1</v>
      </c>
      <c r="N25" s="2">
        <v>0</v>
      </c>
      <c r="O25" s="2">
        <v>0</v>
      </c>
      <c r="P25" s="2">
        <v>1</v>
      </c>
      <c r="Q25" s="2">
        <v>1</v>
      </c>
      <c r="R25" s="2">
        <v>2</v>
      </c>
      <c r="S25" s="2">
        <v>4</v>
      </c>
      <c r="T25" s="2">
        <v>4</v>
      </c>
      <c r="U25" s="2">
        <v>4</v>
      </c>
      <c r="V25" s="2">
        <v>4</v>
      </c>
      <c r="W25" s="2">
        <v>4</v>
      </c>
      <c r="X25" s="2">
        <v>4</v>
      </c>
      <c r="Y25" s="2">
        <v>3</v>
      </c>
      <c r="Z25" s="2">
        <v>3</v>
      </c>
      <c r="AA25" s="2">
        <v>3</v>
      </c>
      <c r="AB25" s="2">
        <v>2</v>
      </c>
      <c r="AC25" s="2">
        <v>2</v>
      </c>
      <c r="AD25" s="2">
        <v>2</v>
      </c>
      <c r="AE25" s="2">
        <v>2</v>
      </c>
      <c r="AF25" s="2">
        <v>1</v>
      </c>
      <c r="AG25" s="2">
        <v>1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</v>
      </c>
      <c r="AN25" s="2">
        <v>1</v>
      </c>
      <c r="AO25" s="2">
        <v>2</v>
      </c>
      <c r="AP25" s="2">
        <v>1</v>
      </c>
      <c r="AQ25" s="2">
        <v>0</v>
      </c>
      <c r="AR25" s="2">
        <v>0</v>
      </c>
      <c r="AS25" s="2">
        <v>0</v>
      </c>
      <c r="AT25" s="2">
        <v>-1</v>
      </c>
      <c r="AU25" s="2">
        <v>-1</v>
      </c>
      <c r="AV25" s="2">
        <v>-1</v>
      </c>
      <c r="AW25" s="2">
        <v>-2</v>
      </c>
      <c r="AX25" s="2">
        <v>-2</v>
      </c>
      <c r="AY25" s="2">
        <v>-2</v>
      </c>
      <c r="AZ25" s="2">
        <v>0</v>
      </c>
      <c r="BA25" s="2">
        <v>0</v>
      </c>
      <c r="BB25" s="2">
        <v>0</v>
      </c>
      <c r="BC25" s="2">
        <v>1</v>
      </c>
      <c r="BD25" s="2">
        <v>1</v>
      </c>
      <c r="BE25" s="2">
        <v>2</v>
      </c>
      <c r="BF25" s="2">
        <v>3</v>
      </c>
      <c r="BG25" s="2">
        <v>2</v>
      </c>
      <c r="BH25" s="2">
        <v>2</v>
      </c>
      <c r="BI25" s="2">
        <v>2</v>
      </c>
      <c r="BJ25" s="2">
        <v>2</v>
      </c>
      <c r="BK25" s="2">
        <v>2</v>
      </c>
      <c r="BL25" s="2">
        <v>2</v>
      </c>
      <c r="BM25" s="2">
        <v>2</v>
      </c>
      <c r="BN25" s="2">
        <v>2</v>
      </c>
      <c r="BO25" s="2">
        <v>2</v>
      </c>
      <c r="BP25" s="2">
        <v>2</v>
      </c>
      <c r="BQ25" s="2">
        <v>2</v>
      </c>
      <c r="BR25" s="2">
        <v>2</v>
      </c>
      <c r="BS25" s="2">
        <v>2</v>
      </c>
      <c r="BT25" s="2">
        <v>2</v>
      </c>
      <c r="BU25" s="2">
        <v>2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</v>
      </c>
      <c r="B26" s="2">
        <v>102</v>
      </c>
      <c r="C26" s="2">
        <v>69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1</v>
      </c>
      <c r="R26" s="2">
        <v>1</v>
      </c>
      <c r="S26" s="2">
        <v>2</v>
      </c>
      <c r="T26" s="2">
        <v>2</v>
      </c>
      <c r="U26" s="2">
        <v>2</v>
      </c>
      <c r="V26" s="2">
        <v>2</v>
      </c>
      <c r="W26" s="2">
        <v>4</v>
      </c>
      <c r="X26" s="2">
        <v>4</v>
      </c>
      <c r="Y26" s="2">
        <v>3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4</v>
      </c>
      <c r="AF26" s="2">
        <v>4</v>
      </c>
      <c r="AG26" s="2">
        <v>3</v>
      </c>
      <c r="AH26" s="2">
        <v>2</v>
      </c>
      <c r="AI26" s="2">
        <v>2</v>
      </c>
      <c r="AJ26" s="2">
        <v>2</v>
      </c>
      <c r="AK26" s="2">
        <v>3</v>
      </c>
      <c r="AL26" s="2">
        <v>4</v>
      </c>
      <c r="AM26" s="2">
        <v>4</v>
      </c>
      <c r="AN26" s="2">
        <v>3</v>
      </c>
      <c r="AO26" s="2">
        <v>5</v>
      </c>
      <c r="AP26" s="2">
        <v>5</v>
      </c>
      <c r="AQ26" s="2">
        <v>5</v>
      </c>
      <c r="AR26" s="2">
        <v>6</v>
      </c>
      <c r="AS26" s="2">
        <v>6</v>
      </c>
      <c r="AT26" s="2">
        <v>5</v>
      </c>
      <c r="AU26" s="2">
        <v>5</v>
      </c>
      <c r="AV26" s="2">
        <v>4</v>
      </c>
      <c r="AW26" s="2">
        <v>4</v>
      </c>
      <c r="AX26" s="2">
        <v>3</v>
      </c>
      <c r="AY26" s="2">
        <v>2</v>
      </c>
      <c r="AZ26" s="2">
        <v>2</v>
      </c>
      <c r="BA26" s="2">
        <v>1</v>
      </c>
      <c r="BB26" s="2">
        <v>2</v>
      </c>
      <c r="BC26" s="2">
        <v>3</v>
      </c>
      <c r="BD26" s="2">
        <v>3</v>
      </c>
      <c r="BE26" s="2">
        <v>4</v>
      </c>
      <c r="BF26" s="2">
        <v>5</v>
      </c>
      <c r="BG26" s="2">
        <v>4</v>
      </c>
      <c r="BH26" s="2">
        <v>3</v>
      </c>
      <c r="BI26" s="2">
        <v>3</v>
      </c>
      <c r="BJ26" s="2">
        <v>4</v>
      </c>
      <c r="BK26" s="2">
        <v>4</v>
      </c>
      <c r="BL26" s="2">
        <v>3</v>
      </c>
      <c r="BM26" s="2">
        <v>3</v>
      </c>
      <c r="BN26" s="2">
        <v>3</v>
      </c>
      <c r="BO26" s="2">
        <v>3</v>
      </c>
      <c r="BP26" s="2">
        <v>3</v>
      </c>
      <c r="BQ26" s="2">
        <v>3</v>
      </c>
      <c r="BR26" s="2">
        <v>4</v>
      </c>
      <c r="BS26" s="2">
        <v>5</v>
      </c>
      <c r="BT26" s="2">
        <v>4</v>
      </c>
      <c r="BU26" s="2">
        <v>3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202</v>
      </c>
      <c r="B27" s="2">
        <v>103</v>
      </c>
      <c r="C27" s="2">
        <v>69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-1</v>
      </c>
      <c r="J27" s="2">
        <v>-1</v>
      </c>
      <c r="K27" s="2">
        <v>-1</v>
      </c>
      <c r="L27" s="2">
        <v>0</v>
      </c>
      <c r="M27" s="2">
        <v>1</v>
      </c>
      <c r="N27" s="2">
        <v>1</v>
      </c>
      <c r="O27" s="2">
        <v>0</v>
      </c>
      <c r="P27" s="2">
        <v>1</v>
      </c>
      <c r="Q27" s="2">
        <v>1</v>
      </c>
      <c r="R27" s="2">
        <v>2</v>
      </c>
      <c r="S27" s="2">
        <v>2</v>
      </c>
      <c r="T27" s="2">
        <v>2</v>
      </c>
      <c r="U27" s="2">
        <v>2</v>
      </c>
      <c r="V27" s="2">
        <v>2</v>
      </c>
      <c r="W27" s="2">
        <v>3</v>
      </c>
      <c r="X27" s="2">
        <v>3</v>
      </c>
      <c r="Y27" s="2">
        <v>2</v>
      </c>
      <c r="Z27" s="2">
        <v>2</v>
      </c>
      <c r="AA27" s="2">
        <v>2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1</v>
      </c>
      <c r="AH27" s="2">
        <v>1</v>
      </c>
      <c r="AI27" s="2">
        <v>0</v>
      </c>
      <c r="AJ27" s="2">
        <v>0</v>
      </c>
      <c r="AK27" s="2">
        <v>0</v>
      </c>
      <c r="AL27" s="2">
        <v>1</v>
      </c>
      <c r="AM27" s="2">
        <v>1</v>
      </c>
      <c r="AN27" s="2">
        <v>1</v>
      </c>
      <c r="AO27" s="2">
        <v>1</v>
      </c>
      <c r="AP27" s="2">
        <v>1</v>
      </c>
      <c r="AQ27" s="2">
        <v>2</v>
      </c>
      <c r="AR27" s="2">
        <v>3</v>
      </c>
      <c r="AS27" s="2">
        <v>3</v>
      </c>
      <c r="AT27" s="2">
        <v>3</v>
      </c>
      <c r="AU27" s="2">
        <v>3</v>
      </c>
      <c r="AV27" s="2">
        <v>3</v>
      </c>
      <c r="AW27" s="2">
        <v>3</v>
      </c>
      <c r="AX27" s="2">
        <v>3</v>
      </c>
      <c r="AY27" s="2">
        <v>3</v>
      </c>
      <c r="AZ27" s="2">
        <v>3</v>
      </c>
      <c r="BA27" s="2">
        <v>3</v>
      </c>
      <c r="BB27" s="2">
        <v>4</v>
      </c>
      <c r="BC27" s="2">
        <v>4</v>
      </c>
      <c r="BD27" s="2">
        <v>4</v>
      </c>
      <c r="BE27" s="2">
        <v>4</v>
      </c>
      <c r="BF27" s="2">
        <v>5</v>
      </c>
      <c r="BG27" s="2">
        <v>6</v>
      </c>
      <c r="BH27" s="2">
        <v>5</v>
      </c>
      <c r="BI27" s="2">
        <v>5</v>
      </c>
      <c r="BJ27" s="2">
        <v>6</v>
      </c>
      <c r="BK27" s="2">
        <v>6</v>
      </c>
      <c r="BL27" s="2">
        <v>5</v>
      </c>
      <c r="BM27" s="2">
        <v>4</v>
      </c>
      <c r="BN27" s="2">
        <v>4</v>
      </c>
      <c r="BO27" s="2">
        <v>3</v>
      </c>
      <c r="BP27" s="2">
        <v>3</v>
      </c>
      <c r="BQ27" s="2">
        <v>4</v>
      </c>
      <c r="BR27" s="2">
        <v>4</v>
      </c>
      <c r="BS27" s="2">
        <v>4</v>
      </c>
      <c r="BT27" s="2">
        <v>5</v>
      </c>
      <c r="BU27" s="2">
        <v>5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204</v>
      </c>
      <c r="B28" s="2">
        <v>104</v>
      </c>
      <c r="C28" s="2">
        <v>69</v>
      </c>
      <c r="D28" s="2">
        <v>0</v>
      </c>
      <c r="E28" s="2">
        <v>-1</v>
      </c>
      <c r="F28" s="2">
        <v>-1</v>
      </c>
      <c r="G28" s="2">
        <v>-1</v>
      </c>
      <c r="H28" s="2">
        <v>-1</v>
      </c>
      <c r="I28" s="2">
        <v>-1</v>
      </c>
      <c r="J28" s="2">
        <v>-1</v>
      </c>
      <c r="K28" s="2">
        <v>-1</v>
      </c>
      <c r="L28" s="2">
        <v>-1</v>
      </c>
      <c r="M28" s="2">
        <v>-1</v>
      </c>
      <c r="N28" s="2">
        <v>-1</v>
      </c>
      <c r="O28" s="2">
        <v>-1</v>
      </c>
      <c r="P28" s="2">
        <v>-2</v>
      </c>
      <c r="Q28" s="2">
        <v>-3</v>
      </c>
      <c r="R28" s="2">
        <v>-3</v>
      </c>
      <c r="S28" s="2">
        <v>-3</v>
      </c>
      <c r="T28" s="2">
        <v>-3</v>
      </c>
      <c r="U28" s="2">
        <v>-3</v>
      </c>
      <c r="V28" s="2">
        <v>-3</v>
      </c>
      <c r="W28" s="2">
        <v>-1</v>
      </c>
      <c r="X28" s="2">
        <v>-1</v>
      </c>
      <c r="Y28" s="2">
        <v>-2</v>
      </c>
      <c r="Z28" s="2">
        <v>-1</v>
      </c>
      <c r="AA28" s="2">
        <v>-1</v>
      </c>
      <c r="AB28" s="2">
        <v>-1</v>
      </c>
      <c r="AC28" s="2">
        <v>0</v>
      </c>
      <c r="AD28" s="2">
        <v>0</v>
      </c>
      <c r="AE28" s="2">
        <v>0</v>
      </c>
      <c r="AF28" s="2">
        <v>3</v>
      </c>
      <c r="AG28" s="2">
        <v>3</v>
      </c>
      <c r="AH28" s="2">
        <v>3</v>
      </c>
      <c r="AI28" s="2">
        <v>4</v>
      </c>
      <c r="AJ28" s="2">
        <v>5</v>
      </c>
      <c r="AK28" s="2">
        <v>6</v>
      </c>
      <c r="AL28" s="2">
        <v>6</v>
      </c>
      <c r="AM28" s="2">
        <v>5</v>
      </c>
      <c r="AN28" s="2">
        <v>5</v>
      </c>
      <c r="AO28" s="2">
        <v>5</v>
      </c>
      <c r="AP28" s="2">
        <v>5</v>
      </c>
      <c r="AQ28" s="2">
        <v>5</v>
      </c>
      <c r="AR28" s="2">
        <v>6</v>
      </c>
      <c r="AS28" s="2">
        <v>6</v>
      </c>
      <c r="AT28" s="2">
        <v>7</v>
      </c>
      <c r="AU28" s="2">
        <v>7</v>
      </c>
      <c r="AV28" s="2">
        <v>7</v>
      </c>
      <c r="AW28" s="2">
        <v>6</v>
      </c>
      <c r="AX28" s="2">
        <v>6</v>
      </c>
      <c r="AY28" s="2">
        <v>5</v>
      </c>
      <c r="AZ28" s="2">
        <v>6</v>
      </c>
      <c r="BA28" s="2">
        <v>6</v>
      </c>
      <c r="BB28" s="2">
        <v>6</v>
      </c>
      <c r="BC28" s="2">
        <v>7</v>
      </c>
      <c r="BD28" s="2">
        <v>7</v>
      </c>
      <c r="BE28" s="2">
        <v>6</v>
      </c>
      <c r="BF28" s="2">
        <v>7</v>
      </c>
      <c r="BG28" s="2">
        <v>8</v>
      </c>
      <c r="BH28" s="2">
        <v>8</v>
      </c>
      <c r="BI28" s="2">
        <v>8</v>
      </c>
      <c r="BJ28" s="2">
        <v>8</v>
      </c>
      <c r="BK28" s="2">
        <v>8</v>
      </c>
      <c r="BL28" s="2">
        <v>7</v>
      </c>
      <c r="BM28" s="2">
        <v>7</v>
      </c>
      <c r="BN28" s="2">
        <v>7</v>
      </c>
      <c r="BO28" s="2">
        <v>7</v>
      </c>
      <c r="BP28" s="2">
        <v>7</v>
      </c>
      <c r="BQ28" s="2">
        <v>7</v>
      </c>
      <c r="BR28" s="2">
        <v>6</v>
      </c>
      <c r="BS28" s="2">
        <v>7</v>
      </c>
      <c r="BT28" s="2">
        <v>7</v>
      </c>
      <c r="BU28" s="2">
        <v>6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6</v>
      </c>
      <c r="B29" s="2">
        <v>105</v>
      </c>
      <c r="C29" s="2">
        <v>69</v>
      </c>
      <c r="D29" s="2">
        <v>0</v>
      </c>
      <c r="E29" s="2">
        <v>0</v>
      </c>
      <c r="F29" s="2">
        <v>0</v>
      </c>
      <c r="G29" s="2">
        <v>-1</v>
      </c>
      <c r="H29" s="2">
        <v>0</v>
      </c>
      <c r="I29" s="2">
        <v>0</v>
      </c>
      <c r="J29" s="2">
        <v>2</v>
      </c>
      <c r="K29" s="2">
        <v>2</v>
      </c>
      <c r="L29" s="2">
        <v>2</v>
      </c>
      <c r="M29" s="2">
        <v>3</v>
      </c>
      <c r="N29" s="2">
        <v>4</v>
      </c>
      <c r="O29" s="2">
        <v>4</v>
      </c>
      <c r="P29" s="2">
        <v>5</v>
      </c>
      <c r="Q29" s="2">
        <v>5</v>
      </c>
      <c r="R29" s="2">
        <v>5</v>
      </c>
      <c r="S29" s="2">
        <v>5</v>
      </c>
      <c r="T29" s="2">
        <v>5</v>
      </c>
      <c r="U29" s="2">
        <v>5</v>
      </c>
      <c r="V29" s="2">
        <v>7</v>
      </c>
      <c r="W29" s="2">
        <v>8</v>
      </c>
      <c r="X29" s="2">
        <v>8</v>
      </c>
      <c r="Y29" s="2">
        <v>7</v>
      </c>
      <c r="Z29" s="2">
        <v>8</v>
      </c>
      <c r="AA29" s="2">
        <v>8</v>
      </c>
      <c r="AB29" s="2">
        <v>7</v>
      </c>
      <c r="AC29" s="2">
        <v>7</v>
      </c>
      <c r="AD29" s="2">
        <v>7</v>
      </c>
      <c r="AE29" s="2">
        <v>8</v>
      </c>
      <c r="AF29" s="2">
        <v>8</v>
      </c>
      <c r="AG29" s="2">
        <v>8</v>
      </c>
      <c r="AH29" s="2">
        <v>8</v>
      </c>
      <c r="AI29" s="2">
        <v>9</v>
      </c>
      <c r="AJ29" s="2">
        <v>9</v>
      </c>
      <c r="AK29" s="2">
        <v>10</v>
      </c>
      <c r="AL29" s="2">
        <v>10</v>
      </c>
      <c r="AM29" s="2">
        <v>11</v>
      </c>
      <c r="AN29" s="2">
        <v>11</v>
      </c>
      <c r="AO29" s="2">
        <v>11</v>
      </c>
      <c r="AP29" s="2">
        <v>11</v>
      </c>
      <c r="AQ29" s="2">
        <v>11</v>
      </c>
      <c r="AR29" s="2">
        <v>12</v>
      </c>
      <c r="AS29" s="2">
        <v>13</v>
      </c>
      <c r="AT29" s="2">
        <v>13</v>
      </c>
      <c r="AU29" s="2">
        <v>13</v>
      </c>
      <c r="AV29" s="2">
        <v>13</v>
      </c>
      <c r="AW29" s="2">
        <v>12</v>
      </c>
      <c r="AX29" s="2">
        <v>12</v>
      </c>
      <c r="AY29" s="2">
        <v>11</v>
      </c>
      <c r="AZ29" s="2">
        <v>12</v>
      </c>
      <c r="BA29" s="2">
        <v>12</v>
      </c>
      <c r="BB29" s="2">
        <v>12</v>
      </c>
      <c r="BC29" s="2">
        <v>13</v>
      </c>
      <c r="BD29" s="2">
        <v>13</v>
      </c>
      <c r="BE29" s="2">
        <v>13</v>
      </c>
      <c r="BF29" s="2">
        <v>12</v>
      </c>
      <c r="BG29" s="2">
        <v>13</v>
      </c>
      <c r="BH29" s="2">
        <v>13</v>
      </c>
      <c r="BI29" s="2">
        <v>13</v>
      </c>
      <c r="BJ29" s="2">
        <v>14</v>
      </c>
      <c r="BK29" s="2">
        <v>13</v>
      </c>
      <c r="BL29" s="2">
        <v>12</v>
      </c>
      <c r="BM29" s="2">
        <v>12</v>
      </c>
      <c r="BN29" s="2">
        <v>12</v>
      </c>
      <c r="BO29" s="2">
        <v>12</v>
      </c>
      <c r="BP29" s="2">
        <v>12</v>
      </c>
      <c r="BQ29" s="2">
        <v>12</v>
      </c>
      <c r="BR29" s="2">
        <v>12</v>
      </c>
      <c r="BS29" s="2">
        <v>12</v>
      </c>
      <c r="BT29" s="2">
        <v>12</v>
      </c>
      <c r="BU29" s="2">
        <v>12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11</v>
      </c>
      <c r="B30" s="2">
        <v>106</v>
      </c>
      <c r="C30" s="2">
        <v>69</v>
      </c>
      <c r="D30" s="2">
        <v>0</v>
      </c>
      <c r="E30" s="2">
        <v>0</v>
      </c>
      <c r="F30" s="2">
        <v>-1</v>
      </c>
      <c r="G30" s="2">
        <v>-1</v>
      </c>
      <c r="H30" s="2">
        <v>-1</v>
      </c>
      <c r="I30" s="2">
        <v>-1</v>
      </c>
      <c r="J30" s="2">
        <v>1</v>
      </c>
      <c r="K30" s="2">
        <v>1</v>
      </c>
      <c r="L30" s="2">
        <v>1</v>
      </c>
      <c r="M30" s="2">
        <v>2</v>
      </c>
      <c r="N30" s="2">
        <v>2</v>
      </c>
      <c r="O30" s="2">
        <v>3</v>
      </c>
      <c r="P30" s="2">
        <v>4</v>
      </c>
      <c r="Q30" s="2">
        <v>4</v>
      </c>
      <c r="R30" s="2">
        <v>5</v>
      </c>
      <c r="S30" s="2">
        <v>5</v>
      </c>
      <c r="T30" s="2">
        <v>5</v>
      </c>
      <c r="U30" s="2">
        <v>6</v>
      </c>
      <c r="V30" s="2">
        <v>6</v>
      </c>
      <c r="W30" s="2">
        <v>7</v>
      </c>
      <c r="X30" s="2">
        <v>7</v>
      </c>
      <c r="Y30" s="2">
        <v>6</v>
      </c>
      <c r="Z30" s="2">
        <v>6</v>
      </c>
      <c r="AA30" s="2">
        <v>6</v>
      </c>
      <c r="AB30" s="2">
        <v>5</v>
      </c>
      <c r="AC30" s="2">
        <v>5</v>
      </c>
      <c r="AD30" s="2">
        <v>5</v>
      </c>
      <c r="AE30" s="2">
        <v>8</v>
      </c>
      <c r="AF30" s="2">
        <v>8</v>
      </c>
      <c r="AG30" s="2">
        <v>8</v>
      </c>
      <c r="AH30" s="2">
        <v>7</v>
      </c>
      <c r="AI30" s="2">
        <v>8</v>
      </c>
      <c r="AJ30" s="2">
        <v>8</v>
      </c>
      <c r="AK30" s="2">
        <v>8</v>
      </c>
      <c r="AL30" s="2">
        <v>8</v>
      </c>
      <c r="AM30" s="2">
        <v>8</v>
      </c>
      <c r="AN30" s="2">
        <v>8</v>
      </c>
      <c r="AO30" s="2">
        <v>8</v>
      </c>
      <c r="AP30" s="2">
        <v>8</v>
      </c>
      <c r="AQ30" s="2">
        <v>8</v>
      </c>
      <c r="AR30" s="2">
        <v>8</v>
      </c>
      <c r="AS30" s="2">
        <v>8</v>
      </c>
      <c r="AT30" s="2">
        <v>9</v>
      </c>
      <c r="AU30" s="2">
        <v>9</v>
      </c>
      <c r="AV30" s="2">
        <v>9</v>
      </c>
      <c r="AW30" s="2">
        <v>9</v>
      </c>
      <c r="AX30" s="2">
        <v>9</v>
      </c>
      <c r="AY30" s="2">
        <v>9</v>
      </c>
      <c r="AZ30" s="2">
        <v>11</v>
      </c>
      <c r="BA30" s="2">
        <v>10</v>
      </c>
      <c r="BB30" s="2">
        <v>10</v>
      </c>
      <c r="BC30" s="2">
        <v>10</v>
      </c>
      <c r="BD30" s="2">
        <v>10</v>
      </c>
      <c r="BE30" s="2">
        <v>13</v>
      </c>
      <c r="BF30" s="2">
        <v>14</v>
      </c>
      <c r="BG30" s="2">
        <v>14</v>
      </c>
      <c r="BH30" s="2">
        <v>14</v>
      </c>
      <c r="BI30" s="2">
        <v>14</v>
      </c>
      <c r="BJ30" s="2">
        <v>14</v>
      </c>
      <c r="BK30" s="2">
        <v>13</v>
      </c>
      <c r="BL30" s="2">
        <v>12</v>
      </c>
      <c r="BM30" s="2">
        <v>12</v>
      </c>
      <c r="BN30" s="2">
        <v>12</v>
      </c>
      <c r="BO30" s="2">
        <v>12</v>
      </c>
      <c r="BP30" s="2">
        <v>12</v>
      </c>
      <c r="BQ30" s="2">
        <v>12</v>
      </c>
      <c r="BR30" s="2">
        <v>12</v>
      </c>
      <c r="BS30" s="2">
        <v>12</v>
      </c>
      <c r="BT30" s="2">
        <v>12</v>
      </c>
      <c r="BU30" s="2">
        <v>12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656</v>
      </c>
      <c r="B31" s="2">
        <v>107</v>
      </c>
      <c r="C31" s="2">
        <v>69</v>
      </c>
      <c r="D31" s="2">
        <v>0</v>
      </c>
      <c r="E31" s="2">
        <v>-1</v>
      </c>
      <c r="F31" s="2">
        <v>-1</v>
      </c>
      <c r="G31" s="2">
        <v>-1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</v>
      </c>
      <c r="O31" s="2">
        <v>3</v>
      </c>
      <c r="P31" s="2">
        <v>3</v>
      </c>
      <c r="Q31" s="2">
        <v>3</v>
      </c>
      <c r="R31" s="2">
        <v>4</v>
      </c>
      <c r="S31" s="2">
        <v>5</v>
      </c>
      <c r="T31" s="2">
        <v>5</v>
      </c>
      <c r="U31" s="2">
        <v>5</v>
      </c>
      <c r="V31" s="2">
        <v>6</v>
      </c>
      <c r="W31" s="2">
        <v>6</v>
      </c>
      <c r="X31" s="2">
        <v>6</v>
      </c>
      <c r="Y31" s="2">
        <v>7</v>
      </c>
      <c r="Z31" s="2">
        <v>7</v>
      </c>
      <c r="AA31" s="2">
        <v>7</v>
      </c>
      <c r="AB31" s="2">
        <v>6</v>
      </c>
      <c r="AC31" s="2">
        <v>7</v>
      </c>
      <c r="AD31" s="2">
        <v>7</v>
      </c>
      <c r="AE31" s="2">
        <v>7</v>
      </c>
      <c r="AF31" s="2">
        <v>7</v>
      </c>
      <c r="AG31" s="2">
        <v>7</v>
      </c>
      <c r="AH31" s="2">
        <v>7</v>
      </c>
      <c r="AI31" s="2">
        <v>7</v>
      </c>
      <c r="AJ31" s="2">
        <v>8</v>
      </c>
      <c r="AK31" s="2">
        <v>9</v>
      </c>
      <c r="AL31" s="2">
        <v>11</v>
      </c>
      <c r="AM31" s="2">
        <v>11</v>
      </c>
      <c r="AN31" s="2">
        <v>11</v>
      </c>
      <c r="AO31" s="2">
        <v>10</v>
      </c>
      <c r="AP31" s="2">
        <v>9</v>
      </c>
      <c r="AQ31" s="2">
        <v>10</v>
      </c>
      <c r="AR31" s="2">
        <v>10</v>
      </c>
      <c r="AS31" s="2">
        <v>10</v>
      </c>
      <c r="AT31" s="2">
        <v>12</v>
      </c>
      <c r="AU31" s="2">
        <v>12</v>
      </c>
      <c r="AV31" s="2">
        <v>12</v>
      </c>
      <c r="AW31" s="2">
        <v>14</v>
      </c>
      <c r="AX31" s="2">
        <v>14</v>
      </c>
      <c r="AY31" s="2">
        <v>14</v>
      </c>
      <c r="AZ31" s="2">
        <v>14</v>
      </c>
      <c r="BA31" s="2">
        <v>14</v>
      </c>
      <c r="BB31" s="2">
        <v>14</v>
      </c>
      <c r="BC31" s="2">
        <v>15</v>
      </c>
      <c r="BD31" s="2">
        <v>15</v>
      </c>
      <c r="BE31" s="2">
        <v>15</v>
      </c>
      <c r="BF31" s="2">
        <v>15</v>
      </c>
      <c r="BG31" s="2">
        <v>15</v>
      </c>
      <c r="BH31" s="2">
        <v>15</v>
      </c>
      <c r="BI31" s="2">
        <v>15</v>
      </c>
      <c r="BJ31" s="2">
        <v>15</v>
      </c>
      <c r="BK31" s="2">
        <v>14</v>
      </c>
      <c r="BL31" s="2">
        <v>13</v>
      </c>
      <c r="BM31" s="2">
        <v>12</v>
      </c>
      <c r="BN31" s="2">
        <v>12</v>
      </c>
      <c r="BO31" s="2">
        <v>12</v>
      </c>
      <c r="BP31" s="2">
        <v>12</v>
      </c>
      <c r="BQ31" s="2">
        <v>12</v>
      </c>
      <c r="BR31" s="2">
        <v>12</v>
      </c>
      <c r="BS31" s="2">
        <v>13</v>
      </c>
      <c r="BT31" s="2">
        <v>14</v>
      </c>
      <c r="BU31" s="2">
        <v>13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9</v>
      </c>
      <c r="B32" s="2">
        <v>108</v>
      </c>
      <c r="C32" s="2">
        <v>69</v>
      </c>
      <c r="D32" s="2">
        <v>0</v>
      </c>
      <c r="E32" s="2">
        <v>1</v>
      </c>
      <c r="F32" s="2">
        <v>1</v>
      </c>
      <c r="G32" s="2">
        <v>0</v>
      </c>
      <c r="H32" s="2">
        <v>0</v>
      </c>
      <c r="I32" s="2">
        <v>-1</v>
      </c>
      <c r="J32" s="2">
        <v>-1</v>
      </c>
      <c r="K32" s="2">
        <v>-1</v>
      </c>
      <c r="L32" s="2">
        <v>0</v>
      </c>
      <c r="M32" s="2">
        <v>0</v>
      </c>
      <c r="N32" s="2">
        <v>-1</v>
      </c>
      <c r="O32" s="2">
        <v>0</v>
      </c>
      <c r="P32" s="2">
        <v>1</v>
      </c>
      <c r="Q32" s="2">
        <v>2</v>
      </c>
      <c r="R32" s="2">
        <v>2</v>
      </c>
      <c r="S32" s="2">
        <v>3</v>
      </c>
      <c r="T32" s="2">
        <v>4</v>
      </c>
      <c r="U32" s="2">
        <v>4</v>
      </c>
      <c r="V32" s="2">
        <v>4</v>
      </c>
      <c r="W32" s="2">
        <v>3</v>
      </c>
      <c r="X32" s="2">
        <v>3</v>
      </c>
      <c r="Y32" s="2">
        <v>2</v>
      </c>
      <c r="Z32" s="2">
        <v>2</v>
      </c>
      <c r="AA32" s="2">
        <v>2</v>
      </c>
      <c r="AB32" s="2">
        <v>2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  <c r="AH32" s="2">
        <v>1</v>
      </c>
      <c r="AI32" s="2">
        <v>1</v>
      </c>
      <c r="AJ32" s="2">
        <v>2</v>
      </c>
      <c r="AK32" s="2">
        <v>3</v>
      </c>
      <c r="AL32" s="2">
        <v>4</v>
      </c>
      <c r="AM32" s="2">
        <v>5</v>
      </c>
      <c r="AN32" s="2">
        <v>5</v>
      </c>
      <c r="AO32" s="2">
        <v>6</v>
      </c>
      <c r="AP32" s="2">
        <v>6</v>
      </c>
      <c r="AQ32" s="2">
        <v>6</v>
      </c>
      <c r="AR32" s="2">
        <v>8</v>
      </c>
      <c r="AS32" s="2">
        <v>7</v>
      </c>
      <c r="AT32" s="2">
        <v>8</v>
      </c>
      <c r="AU32" s="2">
        <v>8</v>
      </c>
      <c r="AV32" s="2">
        <v>7</v>
      </c>
      <c r="AW32" s="2">
        <v>6</v>
      </c>
      <c r="AX32" s="2">
        <v>6</v>
      </c>
      <c r="AY32" s="2">
        <v>6</v>
      </c>
      <c r="AZ32" s="2">
        <v>8</v>
      </c>
      <c r="BA32" s="2">
        <v>8</v>
      </c>
      <c r="BB32" s="2">
        <v>8</v>
      </c>
      <c r="BC32" s="2">
        <v>7</v>
      </c>
      <c r="BD32" s="2">
        <v>8</v>
      </c>
      <c r="BE32" s="2">
        <v>10</v>
      </c>
      <c r="BF32" s="2">
        <v>10</v>
      </c>
      <c r="BG32" s="2">
        <v>12</v>
      </c>
      <c r="BH32" s="2">
        <v>12</v>
      </c>
      <c r="BI32" s="2">
        <v>13</v>
      </c>
      <c r="BJ32" s="2">
        <v>12</v>
      </c>
      <c r="BK32" s="2">
        <v>11</v>
      </c>
      <c r="BL32" s="2">
        <v>11</v>
      </c>
      <c r="BM32" s="2">
        <v>11</v>
      </c>
      <c r="BN32" s="2">
        <v>11</v>
      </c>
      <c r="BO32" s="2">
        <v>12</v>
      </c>
      <c r="BP32" s="2">
        <v>11</v>
      </c>
      <c r="BQ32" s="2">
        <v>12</v>
      </c>
      <c r="BR32" s="2">
        <v>14</v>
      </c>
      <c r="BS32" s="2">
        <v>15</v>
      </c>
      <c r="BT32" s="2">
        <v>15</v>
      </c>
      <c r="BU32" s="2">
        <v>17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584</v>
      </c>
      <c r="B33" s="2">
        <v>109</v>
      </c>
      <c r="C33" s="2">
        <v>69</v>
      </c>
      <c r="D33" s="2">
        <v>0</v>
      </c>
      <c r="E33" s="2">
        <v>-1</v>
      </c>
      <c r="F33" s="2">
        <v>-1</v>
      </c>
      <c r="G33" s="2">
        <v>-1</v>
      </c>
      <c r="H33" s="2">
        <v>-2</v>
      </c>
      <c r="I33" s="2">
        <v>-2</v>
      </c>
      <c r="J33" s="2">
        <v>-2</v>
      </c>
      <c r="K33" s="2">
        <v>-2</v>
      </c>
      <c r="L33" s="2">
        <v>-1</v>
      </c>
      <c r="M33" s="2">
        <v>0</v>
      </c>
      <c r="N33" s="2">
        <v>0</v>
      </c>
      <c r="O33" s="2">
        <v>0</v>
      </c>
      <c r="P33" s="2">
        <v>0</v>
      </c>
      <c r="Q33" s="2">
        <v>1</v>
      </c>
      <c r="R33" s="2">
        <v>2</v>
      </c>
      <c r="S33" s="2">
        <v>2</v>
      </c>
      <c r="T33" s="2">
        <v>3</v>
      </c>
      <c r="U33" s="2">
        <v>2</v>
      </c>
      <c r="V33" s="2">
        <v>2</v>
      </c>
      <c r="W33" s="2">
        <v>4</v>
      </c>
      <c r="X33" s="2">
        <v>6</v>
      </c>
      <c r="Y33" s="2">
        <v>5</v>
      </c>
      <c r="Z33" s="2">
        <v>5</v>
      </c>
      <c r="AA33" s="2">
        <v>5</v>
      </c>
      <c r="AB33" s="2">
        <v>5</v>
      </c>
      <c r="AC33" s="2">
        <v>6</v>
      </c>
      <c r="AD33" s="2">
        <v>5</v>
      </c>
      <c r="AE33" s="2">
        <v>5</v>
      </c>
      <c r="AF33" s="2">
        <v>5</v>
      </c>
      <c r="AG33" s="2">
        <v>5</v>
      </c>
      <c r="AH33" s="2">
        <v>4</v>
      </c>
      <c r="AI33" s="2">
        <v>4</v>
      </c>
      <c r="AJ33" s="2">
        <v>4</v>
      </c>
      <c r="AK33" s="2">
        <v>4</v>
      </c>
      <c r="AL33" s="2">
        <v>5</v>
      </c>
      <c r="AM33" s="2">
        <v>5</v>
      </c>
      <c r="AN33" s="2">
        <v>6</v>
      </c>
      <c r="AO33" s="2">
        <v>6</v>
      </c>
      <c r="AP33" s="2">
        <v>7</v>
      </c>
      <c r="AQ33" s="2">
        <v>7</v>
      </c>
      <c r="AR33" s="2">
        <v>8</v>
      </c>
      <c r="AS33" s="2">
        <v>8</v>
      </c>
      <c r="AT33" s="2">
        <v>9</v>
      </c>
      <c r="AU33" s="2">
        <v>10</v>
      </c>
      <c r="AV33" s="2">
        <v>10</v>
      </c>
      <c r="AW33" s="2">
        <v>10</v>
      </c>
      <c r="AX33" s="2">
        <v>9</v>
      </c>
      <c r="AY33" s="2">
        <v>8</v>
      </c>
      <c r="AZ33" s="2">
        <v>8</v>
      </c>
      <c r="BA33" s="2">
        <v>8</v>
      </c>
      <c r="BB33" s="2">
        <v>8</v>
      </c>
      <c r="BC33" s="2">
        <v>9</v>
      </c>
      <c r="BD33" s="2">
        <v>11</v>
      </c>
      <c r="BE33" s="2">
        <v>12</v>
      </c>
      <c r="BF33" s="2">
        <v>13</v>
      </c>
      <c r="BG33" s="2">
        <v>13</v>
      </c>
      <c r="BH33" s="2">
        <v>14</v>
      </c>
      <c r="BI33" s="2">
        <v>15</v>
      </c>
      <c r="BJ33" s="2">
        <v>15</v>
      </c>
      <c r="BK33" s="2">
        <v>15</v>
      </c>
      <c r="BL33" s="2">
        <v>15</v>
      </c>
      <c r="BM33" s="2">
        <v>15</v>
      </c>
      <c r="BN33" s="2">
        <v>15</v>
      </c>
      <c r="BO33" s="2">
        <v>15</v>
      </c>
      <c r="BP33" s="2">
        <v>16</v>
      </c>
      <c r="BQ33" s="2">
        <v>16</v>
      </c>
      <c r="BR33" s="2">
        <v>17</v>
      </c>
      <c r="BS33" s="2">
        <v>18</v>
      </c>
      <c r="BT33" s="2">
        <v>19</v>
      </c>
      <c r="BU33" s="2">
        <v>18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7</v>
      </c>
      <c r="B34" s="2">
        <v>110</v>
      </c>
      <c r="C34" s="2">
        <v>69</v>
      </c>
      <c r="D34" s="2">
        <v>0</v>
      </c>
      <c r="E34" s="2">
        <v>0</v>
      </c>
      <c r="F34" s="2">
        <v>0</v>
      </c>
      <c r="G34" s="2">
        <v>-1</v>
      </c>
      <c r="H34" s="2">
        <v>0</v>
      </c>
      <c r="I34" s="2">
        <v>-1</v>
      </c>
      <c r="J34" s="2">
        <v>-2</v>
      </c>
      <c r="K34" s="2">
        <v>-2</v>
      </c>
      <c r="L34" s="2">
        <v>-2</v>
      </c>
      <c r="M34" s="2">
        <v>-2</v>
      </c>
      <c r="N34" s="2">
        <v>-2</v>
      </c>
      <c r="O34" s="2">
        <v>-2</v>
      </c>
      <c r="P34" s="2">
        <v>0</v>
      </c>
      <c r="Q34" s="2">
        <v>0</v>
      </c>
      <c r="R34" s="2">
        <v>0</v>
      </c>
      <c r="S34" s="2">
        <v>1</v>
      </c>
      <c r="T34" s="2">
        <v>1</v>
      </c>
      <c r="U34" s="2">
        <v>0</v>
      </c>
      <c r="V34" s="2">
        <v>-1</v>
      </c>
      <c r="W34" s="2">
        <v>-1</v>
      </c>
      <c r="X34" s="2">
        <v>-1</v>
      </c>
      <c r="Y34" s="2">
        <v>0</v>
      </c>
      <c r="Z34" s="2">
        <v>0</v>
      </c>
      <c r="AA34" s="2">
        <v>0</v>
      </c>
      <c r="AB34" s="2">
        <v>-1</v>
      </c>
      <c r="AC34" s="2">
        <v>-2</v>
      </c>
      <c r="AD34" s="2">
        <v>-3</v>
      </c>
      <c r="AE34" s="2">
        <v>-2</v>
      </c>
      <c r="AF34" s="2">
        <v>-2</v>
      </c>
      <c r="AG34" s="2">
        <v>-2</v>
      </c>
      <c r="AH34" s="2">
        <v>-2</v>
      </c>
      <c r="AI34" s="2">
        <v>-3</v>
      </c>
      <c r="AJ34" s="2">
        <v>-2</v>
      </c>
      <c r="AK34" s="2">
        <v>-1</v>
      </c>
      <c r="AL34" s="2">
        <v>-1</v>
      </c>
      <c r="AM34" s="2">
        <v>-1</v>
      </c>
      <c r="AN34" s="2">
        <v>-1</v>
      </c>
      <c r="AO34" s="2">
        <v>-1</v>
      </c>
      <c r="AP34" s="2">
        <v>-2</v>
      </c>
      <c r="AQ34" s="2">
        <v>-1</v>
      </c>
      <c r="AR34" s="2">
        <v>0</v>
      </c>
      <c r="AS34" s="2">
        <v>0</v>
      </c>
      <c r="AT34" s="2">
        <v>1</v>
      </c>
      <c r="AU34" s="2">
        <v>2</v>
      </c>
      <c r="AV34" s="2">
        <v>2</v>
      </c>
      <c r="AW34" s="2">
        <v>2</v>
      </c>
      <c r="AX34" s="2">
        <v>2</v>
      </c>
      <c r="AY34" s="2">
        <v>2</v>
      </c>
      <c r="AZ34" s="2">
        <v>2</v>
      </c>
      <c r="BA34" s="2">
        <v>2</v>
      </c>
      <c r="BB34" s="2">
        <v>3</v>
      </c>
      <c r="BC34" s="2">
        <v>6</v>
      </c>
      <c r="BD34" s="2">
        <v>11</v>
      </c>
      <c r="BE34" s="2">
        <v>13</v>
      </c>
      <c r="BF34" s="2">
        <v>14</v>
      </c>
      <c r="BG34" s="2">
        <v>15</v>
      </c>
      <c r="BH34" s="2">
        <v>14</v>
      </c>
      <c r="BI34" s="2">
        <v>14</v>
      </c>
      <c r="BJ34" s="2">
        <v>15</v>
      </c>
      <c r="BK34" s="2">
        <v>15</v>
      </c>
      <c r="BL34" s="2">
        <v>14</v>
      </c>
      <c r="BM34" s="2">
        <v>14</v>
      </c>
      <c r="BN34" s="2">
        <v>15</v>
      </c>
      <c r="BO34" s="2">
        <v>15</v>
      </c>
      <c r="BP34" s="2">
        <v>15</v>
      </c>
      <c r="BQ34" s="2">
        <v>14</v>
      </c>
      <c r="BR34" s="2">
        <v>13</v>
      </c>
      <c r="BS34" s="2">
        <v>13</v>
      </c>
      <c r="BT34" s="2">
        <v>16</v>
      </c>
      <c r="BU34" s="2">
        <v>18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203</v>
      </c>
      <c r="B35" s="2">
        <v>111</v>
      </c>
      <c r="C35" s="2">
        <v>69</v>
      </c>
      <c r="D35" s="2">
        <v>0</v>
      </c>
      <c r="E35" s="2">
        <v>-1</v>
      </c>
      <c r="F35" s="2">
        <v>-1</v>
      </c>
      <c r="G35" s="2">
        <v>-1</v>
      </c>
      <c r="H35" s="2">
        <v>-1</v>
      </c>
      <c r="I35" s="2">
        <v>-1</v>
      </c>
      <c r="J35" s="2">
        <v>0</v>
      </c>
      <c r="K35" s="2">
        <v>0</v>
      </c>
      <c r="L35" s="2">
        <v>0</v>
      </c>
      <c r="M35" s="2">
        <v>0</v>
      </c>
      <c r="N35" s="2">
        <v>-1</v>
      </c>
      <c r="O35" s="2">
        <v>0</v>
      </c>
      <c r="P35" s="2">
        <v>2</v>
      </c>
      <c r="Q35" s="2">
        <v>3</v>
      </c>
      <c r="R35" s="2">
        <v>4</v>
      </c>
      <c r="S35" s="2">
        <v>5</v>
      </c>
      <c r="T35" s="2">
        <v>5</v>
      </c>
      <c r="U35" s="2">
        <v>5</v>
      </c>
      <c r="V35" s="2">
        <v>5</v>
      </c>
      <c r="W35" s="2">
        <v>6</v>
      </c>
      <c r="X35" s="2">
        <v>6</v>
      </c>
      <c r="Y35" s="2">
        <v>7</v>
      </c>
      <c r="Z35" s="2">
        <v>7</v>
      </c>
      <c r="AA35" s="2">
        <v>7</v>
      </c>
      <c r="AB35" s="2">
        <v>7</v>
      </c>
      <c r="AC35" s="2">
        <v>7</v>
      </c>
      <c r="AD35" s="2">
        <v>7</v>
      </c>
      <c r="AE35" s="2">
        <v>7</v>
      </c>
      <c r="AF35" s="2">
        <v>8</v>
      </c>
      <c r="AG35" s="2">
        <v>8</v>
      </c>
      <c r="AH35" s="2">
        <v>8</v>
      </c>
      <c r="AI35" s="2">
        <v>9</v>
      </c>
      <c r="AJ35" s="2">
        <v>9</v>
      </c>
      <c r="AK35" s="2">
        <v>9</v>
      </c>
      <c r="AL35" s="2">
        <v>9</v>
      </c>
      <c r="AM35" s="2">
        <v>9</v>
      </c>
      <c r="AN35" s="2">
        <v>10</v>
      </c>
      <c r="AO35" s="2">
        <v>11</v>
      </c>
      <c r="AP35" s="2">
        <v>11</v>
      </c>
      <c r="AQ35" s="2">
        <v>12</v>
      </c>
      <c r="AR35" s="2">
        <v>12</v>
      </c>
      <c r="AS35" s="2">
        <v>12</v>
      </c>
      <c r="AT35" s="2">
        <v>12</v>
      </c>
      <c r="AU35" s="2">
        <v>12</v>
      </c>
      <c r="AV35" s="2">
        <v>12</v>
      </c>
      <c r="AW35" s="2">
        <v>12</v>
      </c>
      <c r="AX35" s="2">
        <v>12</v>
      </c>
      <c r="AY35" s="2">
        <v>12</v>
      </c>
      <c r="AZ35" s="2">
        <v>12</v>
      </c>
      <c r="BA35" s="2">
        <v>12</v>
      </c>
      <c r="BB35" s="2">
        <v>11</v>
      </c>
      <c r="BC35" s="2">
        <v>11</v>
      </c>
      <c r="BD35" s="2">
        <v>12</v>
      </c>
      <c r="BE35" s="2">
        <v>11</v>
      </c>
      <c r="BF35" s="2">
        <v>12</v>
      </c>
      <c r="BG35" s="2">
        <v>13</v>
      </c>
      <c r="BH35" s="2">
        <v>14</v>
      </c>
      <c r="BI35" s="2">
        <v>14</v>
      </c>
      <c r="BJ35" s="2">
        <v>14</v>
      </c>
      <c r="BK35" s="2">
        <v>14</v>
      </c>
      <c r="BL35" s="2">
        <v>15</v>
      </c>
      <c r="BM35" s="2">
        <v>16</v>
      </c>
      <c r="BN35" s="2">
        <v>17</v>
      </c>
      <c r="BO35" s="2">
        <v>17</v>
      </c>
      <c r="BP35" s="2">
        <v>17</v>
      </c>
      <c r="BQ35" s="2">
        <v>18</v>
      </c>
      <c r="BR35" s="2">
        <v>18</v>
      </c>
      <c r="BS35" s="2">
        <v>18</v>
      </c>
      <c r="BT35" s="2">
        <v>18</v>
      </c>
      <c r="BU35" s="2">
        <v>19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373</v>
      </c>
      <c r="B36" s="2">
        <v>112</v>
      </c>
      <c r="C36" s="2">
        <v>69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2</v>
      </c>
      <c r="K36" s="2">
        <v>3</v>
      </c>
      <c r="L36" s="2">
        <v>3</v>
      </c>
      <c r="M36" s="2">
        <v>3</v>
      </c>
      <c r="N36" s="2">
        <v>4</v>
      </c>
      <c r="O36" s="2">
        <v>4</v>
      </c>
      <c r="P36" s="2">
        <v>5</v>
      </c>
      <c r="Q36" s="2">
        <v>5</v>
      </c>
      <c r="R36" s="2">
        <v>6</v>
      </c>
      <c r="S36" s="2">
        <v>7</v>
      </c>
      <c r="T36" s="2">
        <v>7</v>
      </c>
      <c r="U36" s="2">
        <v>6</v>
      </c>
      <c r="V36" s="2">
        <v>7</v>
      </c>
      <c r="W36" s="2">
        <v>8</v>
      </c>
      <c r="X36" s="2">
        <v>8</v>
      </c>
      <c r="Y36" s="2">
        <v>7</v>
      </c>
      <c r="Z36" s="2">
        <v>7</v>
      </c>
      <c r="AA36" s="2">
        <v>7</v>
      </c>
      <c r="AB36" s="2">
        <v>6</v>
      </c>
      <c r="AC36" s="2">
        <v>6</v>
      </c>
      <c r="AD36" s="2">
        <v>5</v>
      </c>
      <c r="AE36" s="2">
        <v>5</v>
      </c>
      <c r="AF36" s="2">
        <v>6</v>
      </c>
      <c r="AG36" s="2">
        <v>6</v>
      </c>
      <c r="AH36" s="2">
        <v>6</v>
      </c>
      <c r="AI36" s="2">
        <v>6</v>
      </c>
      <c r="AJ36" s="2">
        <v>6</v>
      </c>
      <c r="AK36" s="2">
        <v>8</v>
      </c>
      <c r="AL36" s="2">
        <v>8</v>
      </c>
      <c r="AM36" s="2">
        <v>9</v>
      </c>
      <c r="AN36" s="2">
        <v>10</v>
      </c>
      <c r="AO36" s="2">
        <v>11</v>
      </c>
      <c r="AP36" s="2">
        <v>11</v>
      </c>
      <c r="AQ36" s="2">
        <v>13</v>
      </c>
      <c r="AR36" s="2">
        <v>13</v>
      </c>
      <c r="AS36" s="2">
        <v>13</v>
      </c>
      <c r="AT36" s="2">
        <v>13</v>
      </c>
      <c r="AU36" s="2">
        <v>13</v>
      </c>
      <c r="AV36" s="2">
        <v>13</v>
      </c>
      <c r="AW36" s="2">
        <v>12</v>
      </c>
      <c r="AX36" s="2">
        <v>12</v>
      </c>
      <c r="AY36" s="2">
        <v>12</v>
      </c>
      <c r="AZ36" s="2">
        <v>12</v>
      </c>
      <c r="BA36" s="2">
        <v>12</v>
      </c>
      <c r="BB36" s="2">
        <v>13</v>
      </c>
      <c r="BC36" s="2">
        <v>15</v>
      </c>
      <c r="BD36" s="2">
        <v>16</v>
      </c>
      <c r="BE36" s="2">
        <v>16</v>
      </c>
      <c r="BF36" s="2">
        <v>16</v>
      </c>
      <c r="BG36" s="2">
        <v>16</v>
      </c>
      <c r="BH36" s="2">
        <v>18</v>
      </c>
      <c r="BI36" s="2">
        <v>18</v>
      </c>
      <c r="BJ36" s="2">
        <v>18</v>
      </c>
      <c r="BK36" s="2">
        <v>18</v>
      </c>
      <c r="BL36" s="2">
        <v>18</v>
      </c>
      <c r="BM36" s="2">
        <v>19</v>
      </c>
      <c r="BN36" s="2">
        <v>19</v>
      </c>
      <c r="BO36" s="2">
        <v>19</v>
      </c>
      <c r="BP36" s="2">
        <v>20</v>
      </c>
      <c r="BQ36" s="2">
        <v>20</v>
      </c>
      <c r="BR36" s="2">
        <v>21</v>
      </c>
      <c r="BS36" s="2">
        <v>21</v>
      </c>
      <c r="BT36" s="2">
        <v>21</v>
      </c>
      <c r="BU36" s="2">
        <v>22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657</v>
      </c>
      <c r="B37" s="2">
        <v>113</v>
      </c>
      <c r="C37" s="2">
        <v>69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1</v>
      </c>
      <c r="N37" s="2">
        <v>2</v>
      </c>
      <c r="O37" s="2">
        <v>2</v>
      </c>
      <c r="P37" s="2">
        <v>2</v>
      </c>
      <c r="Q37" s="2">
        <v>3</v>
      </c>
      <c r="R37" s="2">
        <v>4</v>
      </c>
      <c r="S37" s="2">
        <v>4</v>
      </c>
      <c r="T37" s="2">
        <v>3</v>
      </c>
      <c r="U37" s="2">
        <v>5</v>
      </c>
      <c r="V37" s="2">
        <v>6</v>
      </c>
      <c r="W37" s="2">
        <v>6</v>
      </c>
      <c r="X37" s="2">
        <v>7</v>
      </c>
      <c r="Y37" s="2">
        <v>6</v>
      </c>
      <c r="Z37" s="2">
        <v>6</v>
      </c>
      <c r="AA37" s="2">
        <v>7</v>
      </c>
      <c r="AB37" s="2">
        <v>7</v>
      </c>
      <c r="AC37" s="2">
        <v>7</v>
      </c>
      <c r="AD37" s="2">
        <v>6</v>
      </c>
      <c r="AE37" s="2">
        <v>8</v>
      </c>
      <c r="AF37" s="2">
        <v>9</v>
      </c>
      <c r="AG37" s="2">
        <v>10</v>
      </c>
      <c r="AH37" s="2">
        <v>10</v>
      </c>
      <c r="AI37" s="2">
        <v>10</v>
      </c>
      <c r="AJ37" s="2">
        <v>10</v>
      </c>
      <c r="AK37" s="2">
        <v>10</v>
      </c>
      <c r="AL37" s="2">
        <v>10</v>
      </c>
      <c r="AM37" s="2">
        <v>11</v>
      </c>
      <c r="AN37" s="2">
        <v>12</v>
      </c>
      <c r="AO37" s="2">
        <v>13</v>
      </c>
      <c r="AP37" s="2">
        <v>14</v>
      </c>
      <c r="AQ37" s="2">
        <v>14</v>
      </c>
      <c r="AR37" s="2">
        <v>15</v>
      </c>
      <c r="AS37" s="2">
        <v>15</v>
      </c>
      <c r="AT37" s="2">
        <v>14</v>
      </c>
      <c r="AU37" s="2">
        <v>14</v>
      </c>
      <c r="AV37" s="2">
        <v>14</v>
      </c>
      <c r="AW37" s="2">
        <v>14</v>
      </c>
      <c r="AX37" s="2">
        <v>14</v>
      </c>
      <c r="AY37" s="2">
        <v>13</v>
      </c>
      <c r="AZ37" s="2">
        <v>13</v>
      </c>
      <c r="BA37" s="2">
        <v>13</v>
      </c>
      <c r="BB37" s="2">
        <v>13</v>
      </c>
      <c r="BC37" s="2">
        <v>13</v>
      </c>
      <c r="BD37" s="2">
        <v>14</v>
      </c>
      <c r="BE37" s="2">
        <v>15</v>
      </c>
      <c r="BF37" s="2">
        <v>15</v>
      </c>
      <c r="BG37" s="2">
        <v>15</v>
      </c>
      <c r="BH37" s="2">
        <v>15</v>
      </c>
      <c r="BI37" s="2">
        <v>15</v>
      </c>
      <c r="BJ37" s="2">
        <v>15</v>
      </c>
      <c r="BK37" s="2">
        <v>15</v>
      </c>
      <c r="BL37" s="2">
        <v>16</v>
      </c>
      <c r="BM37" s="2">
        <v>17</v>
      </c>
      <c r="BN37" s="2">
        <v>18</v>
      </c>
      <c r="BO37" s="2">
        <v>18</v>
      </c>
      <c r="BP37" s="2">
        <v>18</v>
      </c>
      <c r="BQ37" s="2">
        <v>18</v>
      </c>
      <c r="BR37" s="2">
        <v>18</v>
      </c>
      <c r="BS37" s="2">
        <v>21</v>
      </c>
      <c r="BT37" s="2">
        <v>21</v>
      </c>
      <c r="BU37" s="2">
        <v>22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658</v>
      </c>
      <c r="B38" s="2">
        <v>114</v>
      </c>
      <c r="C38" s="2">
        <v>69</v>
      </c>
      <c r="D38" s="2">
        <v>0</v>
      </c>
      <c r="E38" s="2">
        <v>0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3</v>
      </c>
      <c r="N38" s="2">
        <v>4</v>
      </c>
      <c r="O38" s="2">
        <v>4</v>
      </c>
      <c r="P38" s="2">
        <v>5</v>
      </c>
      <c r="Q38" s="2">
        <v>5</v>
      </c>
      <c r="R38" s="2">
        <v>6</v>
      </c>
      <c r="S38" s="2">
        <v>6</v>
      </c>
      <c r="T38" s="2">
        <v>6</v>
      </c>
      <c r="U38" s="2">
        <v>6</v>
      </c>
      <c r="V38" s="2">
        <v>6</v>
      </c>
      <c r="W38" s="2">
        <v>6</v>
      </c>
      <c r="X38" s="2">
        <v>7</v>
      </c>
      <c r="Y38" s="2">
        <v>6</v>
      </c>
      <c r="Z38" s="2">
        <v>6</v>
      </c>
      <c r="AA38" s="2">
        <v>6</v>
      </c>
      <c r="AB38" s="2">
        <v>6</v>
      </c>
      <c r="AC38" s="2">
        <v>6</v>
      </c>
      <c r="AD38" s="2">
        <v>6</v>
      </c>
      <c r="AE38" s="2">
        <v>6</v>
      </c>
      <c r="AF38" s="2">
        <v>6</v>
      </c>
      <c r="AG38" s="2">
        <v>6</v>
      </c>
      <c r="AH38" s="2">
        <v>6</v>
      </c>
      <c r="AI38" s="2">
        <v>6</v>
      </c>
      <c r="AJ38" s="2">
        <v>6</v>
      </c>
      <c r="AK38" s="2">
        <v>7</v>
      </c>
      <c r="AL38" s="2">
        <v>8</v>
      </c>
      <c r="AM38" s="2">
        <v>9</v>
      </c>
      <c r="AN38" s="2">
        <v>9</v>
      </c>
      <c r="AO38" s="2">
        <v>9</v>
      </c>
      <c r="AP38" s="2">
        <v>9</v>
      </c>
      <c r="AQ38" s="2">
        <v>10</v>
      </c>
      <c r="AR38" s="2">
        <v>13</v>
      </c>
      <c r="AS38" s="2">
        <v>15</v>
      </c>
      <c r="AT38" s="2">
        <v>16</v>
      </c>
      <c r="AU38" s="2">
        <v>17</v>
      </c>
      <c r="AV38" s="2">
        <v>17</v>
      </c>
      <c r="AW38" s="2">
        <v>16</v>
      </c>
      <c r="AX38" s="2">
        <v>16</v>
      </c>
      <c r="AY38" s="2">
        <v>16</v>
      </c>
      <c r="AZ38" s="2">
        <v>17</v>
      </c>
      <c r="BA38" s="2">
        <v>17</v>
      </c>
      <c r="BB38" s="2">
        <v>17</v>
      </c>
      <c r="BC38" s="2">
        <v>18</v>
      </c>
      <c r="BD38" s="2">
        <v>18</v>
      </c>
      <c r="BE38" s="2">
        <v>18</v>
      </c>
      <c r="BF38" s="2">
        <v>18</v>
      </c>
      <c r="BG38" s="2">
        <v>18</v>
      </c>
      <c r="BH38" s="2">
        <v>18</v>
      </c>
      <c r="BI38" s="2">
        <v>19</v>
      </c>
      <c r="BJ38" s="2">
        <v>21</v>
      </c>
      <c r="BK38" s="2">
        <v>21</v>
      </c>
      <c r="BL38" s="2">
        <v>22</v>
      </c>
      <c r="BM38" s="2">
        <v>22</v>
      </c>
      <c r="BN38" s="2">
        <v>23</v>
      </c>
      <c r="BO38" s="2">
        <v>23</v>
      </c>
      <c r="BP38" s="2">
        <v>23</v>
      </c>
      <c r="BQ38" s="2">
        <v>25</v>
      </c>
      <c r="BR38" s="2">
        <v>25</v>
      </c>
      <c r="BS38" s="2">
        <v>26</v>
      </c>
      <c r="BT38" s="2">
        <v>26</v>
      </c>
      <c r="BU38" s="2">
        <v>26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210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2</v>
      </c>
      <c r="R39" s="2">
        <v>3</v>
      </c>
      <c r="S39" s="2">
        <v>4</v>
      </c>
      <c r="T39" s="2">
        <v>4</v>
      </c>
      <c r="U39" s="2">
        <v>4</v>
      </c>
      <c r="V39" s="2">
        <v>4</v>
      </c>
      <c r="W39" s="2">
        <v>6</v>
      </c>
      <c r="X39" s="2">
        <v>6</v>
      </c>
      <c r="Y39" s="2">
        <v>7</v>
      </c>
      <c r="Z39" s="2">
        <v>7</v>
      </c>
      <c r="AA39" s="2">
        <v>7</v>
      </c>
      <c r="AB39" s="2">
        <v>7</v>
      </c>
      <c r="AC39" s="2">
        <v>7</v>
      </c>
      <c r="AD39" s="2">
        <v>7</v>
      </c>
      <c r="AE39" s="2">
        <v>7</v>
      </c>
      <c r="AF39" s="2">
        <v>7</v>
      </c>
      <c r="AG39" s="2">
        <v>7</v>
      </c>
      <c r="AH39" s="2">
        <v>6</v>
      </c>
      <c r="AI39" s="2">
        <v>6</v>
      </c>
      <c r="AJ39" s="2">
        <v>7</v>
      </c>
      <c r="AK39" s="2">
        <v>9</v>
      </c>
      <c r="AL39" s="2">
        <v>9</v>
      </c>
      <c r="AM39" s="2">
        <v>9</v>
      </c>
      <c r="AN39" s="2">
        <v>10</v>
      </c>
      <c r="AO39" s="2">
        <v>11</v>
      </c>
      <c r="AP39" s="2">
        <v>12</v>
      </c>
      <c r="AQ39" s="2">
        <v>13</v>
      </c>
      <c r="AR39" s="2">
        <v>13</v>
      </c>
      <c r="AS39" s="2">
        <v>14</v>
      </c>
      <c r="AT39" s="2">
        <v>15</v>
      </c>
      <c r="AU39" s="2">
        <v>15</v>
      </c>
      <c r="AV39" s="2">
        <v>16</v>
      </c>
      <c r="AW39" s="2">
        <v>17</v>
      </c>
      <c r="AX39" s="2">
        <v>17</v>
      </c>
      <c r="AY39" s="2">
        <v>16</v>
      </c>
      <c r="AZ39" s="2">
        <v>16</v>
      </c>
      <c r="BA39" s="2">
        <v>16</v>
      </c>
      <c r="BB39" s="2">
        <v>16</v>
      </c>
      <c r="BC39" s="2">
        <v>16</v>
      </c>
      <c r="BD39" s="2">
        <v>18</v>
      </c>
      <c r="BE39" s="2">
        <v>21</v>
      </c>
      <c r="BF39" s="2">
        <v>21</v>
      </c>
      <c r="BG39" s="2">
        <v>22</v>
      </c>
      <c r="BH39" s="2">
        <v>22</v>
      </c>
      <c r="BI39" s="2">
        <v>22</v>
      </c>
      <c r="BJ39" s="2">
        <v>23</v>
      </c>
      <c r="BK39" s="2">
        <v>23</v>
      </c>
      <c r="BL39" s="2">
        <v>24</v>
      </c>
      <c r="BM39" s="2">
        <v>24</v>
      </c>
      <c r="BN39" s="2">
        <v>24</v>
      </c>
      <c r="BO39" s="2">
        <v>24</v>
      </c>
      <c r="BP39" s="2">
        <v>24</v>
      </c>
      <c r="BQ39" s="2">
        <v>26</v>
      </c>
      <c r="BR39" s="2">
        <v>27</v>
      </c>
      <c r="BS39" s="2">
        <v>28</v>
      </c>
      <c r="BT39" s="2">
        <v>29</v>
      </c>
      <c r="BU39" s="2">
        <v>28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659</v>
      </c>
      <c r="B40" s="2">
        <v>116</v>
      </c>
      <c r="C40" s="2">
        <v>69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-1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1</v>
      </c>
      <c r="P40" s="2">
        <v>1</v>
      </c>
      <c r="Q40" s="2">
        <v>3</v>
      </c>
      <c r="R40" s="2">
        <v>5</v>
      </c>
      <c r="S40" s="2">
        <v>7</v>
      </c>
      <c r="T40" s="2">
        <v>8</v>
      </c>
      <c r="U40" s="2">
        <v>8</v>
      </c>
      <c r="V40" s="2">
        <v>8</v>
      </c>
      <c r="W40" s="2">
        <v>10</v>
      </c>
      <c r="X40" s="2">
        <v>10</v>
      </c>
      <c r="Y40" s="2">
        <v>11</v>
      </c>
      <c r="Z40" s="2">
        <v>11</v>
      </c>
      <c r="AA40" s="2">
        <v>11</v>
      </c>
      <c r="AB40" s="2">
        <v>11</v>
      </c>
      <c r="AC40" s="2">
        <v>10</v>
      </c>
      <c r="AD40" s="2">
        <v>10</v>
      </c>
      <c r="AE40" s="2">
        <v>12</v>
      </c>
      <c r="AF40" s="2">
        <v>12</v>
      </c>
      <c r="AG40" s="2">
        <v>13</v>
      </c>
      <c r="AH40" s="2">
        <v>12</v>
      </c>
      <c r="AI40" s="2">
        <v>12</v>
      </c>
      <c r="AJ40" s="2">
        <v>14</v>
      </c>
      <c r="AK40" s="2">
        <v>14</v>
      </c>
      <c r="AL40" s="2">
        <v>16</v>
      </c>
      <c r="AM40" s="2">
        <v>17</v>
      </c>
      <c r="AN40" s="2">
        <v>18</v>
      </c>
      <c r="AO40" s="2">
        <v>20</v>
      </c>
      <c r="AP40" s="2">
        <v>20</v>
      </c>
      <c r="AQ40" s="2">
        <v>20</v>
      </c>
      <c r="AR40" s="2">
        <v>20</v>
      </c>
      <c r="AS40" s="2">
        <v>21</v>
      </c>
      <c r="AT40" s="2">
        <v>22</v>
      </c>
      <c r="AU40" s="2">
        <v>23</v>
      </c>
      <c r="AV40" s="2">
        <v>23</v>
      </c>
      <c r="AW40" s="2">
        <v>23</v>
      </c>
      <c r="AX40" s="2">
        <v>23</v>
      </c>
      <c r="AY40" s="2">
        <v>23</v>
      </c>
      <c r="AZ40" s="2">
        <v>23</v>
      </c>
      <c r="BA40" s="2">
        <v>23</v>
      </c>
      <c r="BB40" s="2">
        <v>23</v>
      </c>
      <c r="BC40" s="2">
        <v>24</v>
      </c>
      <c r="BD40" s="2">
        <v>24</v>
      </c>
      <c r="BE40" s="2">
        <v>24</v>
      </c>
      <c r="BF40" s="2">
        <v>26</v>
      </c>
      <c r="BG40" s="2">
        <v>26</v>
      </c>
      <c r="BH40" s="2">
        <v>26</v>
      </c>
      <c r="BI40" s="2">
        <v>26</v>
      </c>
      <c r="BJ40" s="2">
        <v>26</v>
      </c>
      <c r="BK40" s="2">
        <v>26</v>
      </c>
      <c r="BL40" s="2">
        <v>25</v>
      </c>
      <c r="BM40" s="2">
        <v>25</v>
      </c>
      <c r="BN40" s="2">
        <v>25</v>
      </c>
      <c r="BO40" s="2">
        <v>25</v>
      </c>
      <c r="BP40" s="2">
        <v>26</v>
      </c>
      <c r="BQ40" s="2">
        <v>26</v>
      </c>
      <c r="BR40" s="2">
        <v>26</v>
      </c>
      <c r="BS40" s="2">
        <v>28</v>
      </c>
      <c r="BT40" s="2">
        <v>28</v>
      </c>
      <c r="BU40" s="2">
        <v>29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660</v>
      </c>
      <c r="B41" s="2">
        <v>117</v>
      </c>
      <c r="C41" s="2">
        <v>69</v>
      </c>
      <c r="D41" s="2">
        <v>0</v>
      </c>
      <c r="E41" s="2">
        <v>0</v>
      </c>
      <c r="F41" s="2">
        <v>0</v>
      </c>
      <c r="G41" s="2">
        <v>1</v>
      </c>
      <c r="H41" s="2">
        <v>1</v>
      </c>
      <c r="I41" s="2">
        <v>2</v>
      </c>
      <c r="J41" s="2">
        <v>2</v>
      </c>
      <c r="K41" s="2">
        <v>3</v>
      </c>
      <c r="L41" s="2">
        <v>4</v>
      </c>
      <c r="M41" s="2">
        <v>4</v>
      </c>
      <c r="N41" s="2">
        <v>4</v>
      </c>
      <c r="O41" s="2">
        <v>4</v>
      </c>
      <c r="P41" s="2">
        <v>4</v>
      </c>
      <c r="Q41" s="2">
        <v>4</v>
      </c>
      <c r="R41" s="2">
        <v>5</v>
      </c>
      <c r="S41" s="2">
        <v>6</v>
      </c>
      <c r="T41" s="2">
        <v>7</v>
      </c>
      <c r="U41" s="2">
        <v>7</v>
      </c>
      <c r="V41" s="2">
        <v>8</v>
      </c>
      <c r="W41" s="2">
        <v>10</v>
      </c>
      <c r="X41" s="2">
        <v>11</v>
      </c>
      <c r="Y41" s="2">
        <v>12</v>
      </c>
      <c r="Z41" s="2">
        <v>12</v>
      </c>
      <c r="AA41" s="2">
        <v>12</v>
      </c>
      <c r="AB41" s="2">
        <v>12</v>
      </c>
      <c r="AC41" s="2">
        <v>12</v>
      </c>
      <c r="AD41" s="2">
        <v>11</v>
      </c>
      <c r="AE41" s="2">
        <v>12</v>
      </c>
      <c r="AF41" s="2">
        <v>13</v>
      </c>
      <c r="AG41" s="2">
        <v>13</v>
      </c>
      <c r="AH41" s="2">
        <v>14</v>
      </c>
      <c r="AI41" s="2">
        <v>14</v>
      </c>
      <c r="AJ41" s="2">
        <v>14</v>
      </c>
      <c r="AK41" s="2">
        <v>16</v>
      </c>
      <c r="AL41" s="2">
        <v>15</v>
      </c>
      <c r="AM41" s="2">
        <v>16</v>
      </c>
      <c r="AN41" s="2">
        <v>17</v>
      </c>
      <c r="AO41" s="2">
        <v>18</v>
      </c>
      <c r="AP41" s="2">
        <v>18</v>
      </c>
      <c r="AQ41" s="2">
        <v>18</v>
      </c>
      <c r="AR41" s="2">
        <v>19</v>
      </c>
      <c r="AS41" s="2">
        <v>22</v>
      </c>
      <c r="AT41" s="2">
        <v>23</v>
      </c>
      <c r="AU41" s="2">
        <v>23</v>
      </c>
      <c r="AV41" s="2">
        <v>23</v>
      </c>
      <c r="AW41" s="2">
        <v>23</v>
      </c>
      <c r="AX41" s="2">
        <v>23</v>
      </c>
      <c r="AY41" s="2">
        <v>23</v>
      </c>
      <c r="AZ41" s="2">
        <v>23</v>
      </c>
      <c r="BA41" s="2">
        <v>23</v>
      </c>
      <c r="BB41" s="2">
        <v>23</v>
      </c>
      <c r="BC41" s="2">
        <v>23</v>
      </c>
      <c r="BD41" s="2">
        <v>23</v>
      </c>
      <c r="BE41" s="2">
        <v>23</v>
      </c>
      <c r="BF41" s="2">
        <v>23</v>
      </c>
      <c r="BG41" s="2">
        <v>25</v>
      </c>
      <c r="BH41" s="2">
        <v>25</v>
      </c>
      <c r="BI41" s="2">
        <v>25</v>
      </c>
      <c r="BJ41" s="2">
        <v>26</v>
      </c>
      <c r="BK41" s="2">
        <v>27</v>
      </c>
      <c r="BL41" s="2">
        <v>28</v>
      </c>
      <c r="BM41" s="2">
        <v>28</v>
      </c>
      <c r="BN41" s="2">
        <v>28</v>
      </c>
      <c r="BO41" s="2">
        <v>29</v>
      </c>
      <c r="BP41" s="2">
        <v>29</v>
      </c>
      <c r="BQ41" s="2">
        <v>29</v>
      </c>
      <c r="BR41" s="2">
        <v>30</v>
      </c>
      <c r="BS41" s="2">
        <v>30</v>
      </c>
      <c r="BT41" s="2">
        <v>31</v>
      </c>
      <c r="BU41" s="2">
        <v>33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661</v>
      </c>
      <c r="B42" s="2">
        <v>118</v>
      </c>
      <c r="C42" s="2">
        <v>69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2">
        <v>4</v>
      </c>
      <c r="Q42" s="2">
        <v>5</v>
      </c>
      <c r="R42" s="2">
        <v>6</v>
      </c>
      <c r="S42" s="2">
        <v>7</v>
      </c>
      <c r="T42" s="2">
        <v>9</v>
      </c>
      <c r="U42" s="2">
        <v>10</v>
      </c>
      <c r="V42" s="2">
        <v>11</v>
      </c>
      <c r="W42" s="2">
        <v>11</v>
      </c>
      <c r="X42" s="2">
        <v>12</v>
      </c>
      <c r="Y42" s="2">
        <v>11</v>
      </c>
      <c r="Z42" s="2">
        <v>10</v>
      </c>
      <c r="AA42" s="2">
        <v>10</v>
      </c>
      <c r="AB42" s="2">
        <v>10</v>
      </c>
      <c r="AC42" s="2">
        <v>10</v>
      </c>
      <c r="AD42" s="2">
        <v>9</v>
      </c>
      <c r="AE42" s="2">
        <v>10</v>
      </c>
      <c r="AF42" s="2">
        <v>11</v>
      </c>
      <c r="AG42" s="2">
        <v>11</v>
      </c>
      <c r="AH42" s="2">
        <v>13</v>
      </c>
      <c r="AI42" s="2">
        <v>13</v>
      </c>
      <c r="AJ42" s="2">
        <v>14</v>
      </c>
      <c r="AK42" s="2">
        <v>15</v>
      </c>
      <c r="AL42" s="2">
        <v>16</v>
      </c>
      <c r="AM42" s="2">
        <v>17</v>
      </c>
      <c r="AN42" s="2">
        <v>17</v>
      </c>
      <c r="AO42" s="2">
        <v>19</v>
      </c>
      <c r="AP42" s="2">
        <v>21</v>
      </c>
      <c r="AQ42" s="2">
        <v>22</v>
      </c>
      <c r="AR42" s="2">
        <v>22</v>
      </c>
      <c r="AS42" s="2">
        <v>22</v>
      </c>
      <c r="AT42" s="2">
        <v>21</v>
      </c>
      <c r="AU42" s="2">
        <v>21</v>
      </c>
      <c r="AV42" s="2">
        <v>21</v>
      </c>
      <c r="AW42" s="2">
        <v>22</v>
      </c>
      <c r="AX42" s="2">
        <v>23</v>
      </c>
      <c r="AY42" s="2">
        <v>23</v>
      </c>
      <c r="AZ42" s="2">
        <v>23</v>
      </c>
      <c r="BA42" s="2">
        <v>24</v>
      </c>
      <c r="BB42" s="2">
        <v>25</v>
      </c>
      <c r="BC42" s="2">
        <v>26</v>
      </c>
      <c r="BD42" s="2">
        <v>26</v>
      </c>
      <c r="BE42" s="2">
        <v>26</v>
      </c>
      <c r="BF42" s="2">
        <v>26</v>
      </c>
      <c r="BG42" s="2">
        <v>26</v>
      </c>
      <c r="BH42" s="2">
        <v>27</v>
      </c>
      <c r="BI42" s="2">
        <v>27</v>
      </c>
      <c r="BJ42" s="2">
        <v>28</v>
      </c>
      <c r="BK42" s="2">
        <v>28</v>
      </c>
      <c r="BL42" s="2">
        <v>28</v>
      </c>
      <c r="BM42" s="2">
        <v>28</v>
      </c>
      <c r="BN42" s="2">
        <v>28</v>
      </c>
      <c r="BO42" s="2">
        <v>29</v>
      </c>
      <c r="BP42" s="2">
        <v>30</v>
      </c>
      <c r="BQ42" s="2">
        <v>30</v>
      </c>
      <c r="BR42" s="2">
        <v>31</v>
      </c>
      <c r="BS42" s="2">
        <v>34</v>
      </c>
      <c r="BT42" s="2">
        <v>34</v>
      </c>
      <c r="BU42" s="2">
        <v>33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220</v>
      </c>
      <c r="B43" s="2">
        <v>119</v>
      </c>
      <c r="C43" s="2">
        <v>69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5</v>
      </c>
      <c r="L43" s="2">
        <v>6</v>
      </c>
      <c r="M43" s="2">
        <v>6</v>
      </c>
      <c r="N43" s="2">
        <v>7</v>
      </c>
      <c r="O43" s="2">
        <v>7</v>
      </c>
      <c r="P43" s="2">
        <v>7</v>
      </c>
      <c r="Q43" s="2">
        <v>7</v>
      </c>
      <c r="R43" s="2">
        <v>8</v>
      </c>
      <c r="S43" s="2">
        <v>11</v>
      </c>
      <c r="T43" s="2">
        <v>11</v>
      </c>
      <c r="U43" s="2">
        <v>11</v>
      </c>
      <c r="V43" s="2">
        <v>11</v>
      </c>
      <c r="W43" s="2">
        <v>12</v>
      </c>
      <c r="X43" s="2">
        <v>12</v>
      </c>
      <c r="Y43" s="2">
        <v>11</v>
      </c>
      <c r="Z43" s="2">
        <v>11</v>
      </c>
      <c r="AA43" s="2">
        <v>11</v>
      </c>
      <c r="AB43" s="2">
        <v>11</v>
      </c>
      <c r="AC43" s="2">
        <v>11</v>
      </c>
      <c r="AD43" s="2">
        <v>11</v>
      </c>
      <c r="AE43" s="2">
        <v>13</v>
      </c>
      <c r="AF43" s="2">
        <v>13</v>
      </c>
      <c r="AG43" s="2">
        <v>13</v>
      </c>
      <c r="AH43" s="2">
        <v>13</v>
      </c>
      <c r="AI43" s="2">
        <v>13</v>
      </c>
      <c r="AJ43" s="2">
        <v>13</v>
      </c>
      <c r="AK43" s="2">
        <v>14</v>
      </c>
      <c r="AL43" s="2">
        <v>16</v>
      </c>
      <c r="AM43" s="2">
        <v>16</v>
      </c>
      <c r="AN43" s="2">
        <v>17</v>
      </c>
      <c r="AO43" s="2">
        <v>19</v>
      </c>
      <c r="AP43" s="2">
        <v>19</v>
      </c>
      <c r="AQ43" s="2">
        <v>20</v>
      </c>
      <c r="AR43" s="2">
        <v>20</v>
      </c>
      <c r="AS43" s="2">
        <v>20</v>
      </c>
      <c r="AT43" s="2">
        <v>19</v>
      </c>
      <c r="AU43" s="2">
        <v>20</v>
      </c>
      <c r="AV43" s="2">
        <v>20</v>
      </c>
      <c r="AW43" s="2">
        <v>20</v>
      </c>
      <c r="AX43" s="2">
        <v>20</v>
      </c>
      <c r="AY43" s="2">
        <v>20</v>
      </c>
      <c r="AZ43" s="2">
        <v>21</v>
      </c>
      <c r="BA43" s="2">
        <v>21</v>
      </c>
      <c r="BB43" s="2">
        <v>21</v>
      </c>
      <c r="BC43" s="2">
        <v>22</v>
      </c>
      <c r="BD43" s="2">
        <v>23</v>
      </c>
      <c r="BE43" s="2">
        <v>23</v>
      </c>
      <c r="BF43" s="2">
        <v>23</v>
      </c>
      <c r="BG43" s="2">
        <v>24</v>
      </c>
      <c r="BH43" s="2">
        <v>24</v>
      </c>
      <c r="BI43" s="2">
        <v>24</v>
      </c>
      <c r="BJ43" s="2">
        <v>25</v>
      </c>
      <c r="BK43" s="2">
        <v>26</v>
      </c>
      <c r="BL43" s="2">
        <v>27</v>
      </c>
      <c r="BM43" s="2">
        <v>28</v>
      </c>
      <c r="BN43" s="2">
        <v>28</v>
      </c>
      <c r="BO43" s="2">
        <v>29</v>
      </c>
      <c r="BP43" s="2">
        <v>31</v>
      </c>
      <c r="BQ43" s="2">
        <v>31</v>
      </c>
      <c r="BR43" s="2">
        <v>32</v>
      </c>
      <c r="BS43" s="2">
        <v>35</v>
      </c>
      <c r="BT43" s="2">
        <v>36</v>
      </c>
      <c r="BU43" s="2">
        <v>39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662</v>
      </c>
      <c r="B44" s="2">
        <v>120</v>
      </c>
      <c r="C44" s="2">
        <v>60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-1</v>
      </c>
      <c r="P44" s="2">
        <v>-1</v>
      </c>
      <c r="Q44" s="2">
        <v>-1</v>
      </c>
      <c r="R44" s="2">
        <v>-1</v>
      </c>
      <c r="S44" s="2">
        <v>0</v>
      </c>
      <c r="T44" s="2">
        <v>0</v>
      </c>
      <c r="U44" s="2">
        <v>0</v>
      </c>
      <c r="V44" s="2">
        <v>1</v>
      </c>
      <c r="W44" s="2">
        <v>1</v>
      </c>
      <c r="X44" s="2">
        <v>1</v>
      </c>
      <c r="Y44" s="2">
        <v>2</v>
      </c>
      <c r="Z44" s="2">
        <v>3</v>
      </c>
      <c r="AA44" s="2">
        <v>3</v>
      </c>
      <c r="AB44" s="2">
        <v>3</v>
      </c>
      <c r="AC44" s="2">
        <v>3</v>
      </c>
      <c r="AD44" s="2">
        <v>2</v>
      </c>
      <c r="AE44" s="2">
        <v>2</v>
      </c>
      <c r="AF44" s="2">
        <v>3</v>
      </c>
      <c r="AG44" s="2">
        <v>4</v>
      </c>
      <c r="AH44" s="2">
        <v>5</v>
      </c>
      <c r="AI44" s="2">
        <v>7</v>
      </c>
      <c r="AJ44" s="2">
        <v>7</v>
      </c>
      <c r="AK44" s="2">
        <v>8</v>
      </c>
      <c r="AL44" s="2">
        <v>9</v>
      </c>
      <c r="AM44" s="2">
        <v>10</v>
      </c>
      <c r="AN44" s="2">
        <v>11</v>
      </c>
      <c r="AO44" s="2">
        <v>12</v>
      </c>
      <c r="AP44" s="2">
        <v>12</v>
      </c>
      <c r="AQ44" s="2">
        <v>13</v>
      </c>
      <c r="AR44" s="2">
        <v>13</v>
      </c>
      <c r="AS44" s="2">
        <v>14</v>
      </c>
      <c r="AT44" s="2">
        <v>13</v>
      </c>
      <c r="AU44" s="2">
        <v>13</v>
      </c>
      <c r="AV44" s="2">
        <v>13</v>
      </c>
      <c r="AW44" s="2">
        <v>12</v>
      </c>
      <c r="AX44" s="2">
        <v>12</v>
      </c>
      <c r="AY44" s="2">
        <v>11</v>
      </c>
      <c r="AZ44" s="2">
        <v>11</v>
      </c>
      <c r="BA44" s="2">
        <v>11</v>
      </c>
      <c r="BB44" s="2">
        <v>11</v>
      </c>
      <c r="BC44" s="2">
        <v>11</v>
      </c>
      <c r="BD44" s="2">
        <v>11</v>
      </c>
      <c r="BE44" s="2">
        <v>12</v>
      </c>
      <c r="BF44" s="2">
        <v>14</v>
      </c>
      <c r="BG44" s="2">
        <v>14</v>
      </c>
      <c r="BH44" s="2">
        <v>14</v>
      </c>
      <c r="BI44" s="2">
        <v>15</v>
      </c>
      <c r="BJ44" s="2">
        <v>15</v>
      </c>
      <c r="BK44" s="2">
        <v>15</v>
      </c>
      <c r="BL44" s="2">
        <v>14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606</v>
      </c>
      <c r="B45" s="2">
        <v>121</v>
      </c>
      <c r="C45" s="2">
        <v>60</v>
      </c>
      <c r="D45" s="2">
        <v>0</v>
      </c>
      <c r="E45" s="2">
        <v>1</v>
      </c>
      <c r="F45" s="2">
        <v>1</v>
      </c>
      <c r="G45" s="2">
        <v>1</v>
      </c>
      <c r="H45" s="2">
        <v>1</v>
      </c>
      <c r="I45" s="2">
        <v>0</v>
      </c>
      <c r="J45" s="2">
        <v>1</v>
      </c>
      <c r="K45" s="2">
        <v>2</v>
      </c>
      <c r="L45" s="2">
        <v>3</v>
      </c>
      <c r="M45" s="2">
        <v>3</v>
      </c>
      <c r="N45" s="2">
        <v>3</v>
      </c>
      <c r="O45" s="2">
        <v>4</v>
      </c>
      <c r="P45" s="2">
        <v>5</v>
      </c>
      <c r="Q45" s="2">
        <v>6</v>
      </c>
      <c r="R45" s="2">
        <v>6</v>
      </c>
      <c r="S45" s="2">
        <v>7</v>
      </c>
      <c r="T45" s="2">
        <v>7</v>
      </c>
      <c r="U45" s="2">
        <v>7</v>
      </c>
      <c r="V45" s="2">
        <v>8</v>
      </c>
      <c r="W45" s="2">
        <v>9</v>
      </c>
      <c r="X45" s="2">
        <v>8</v>
      </c>
      <c r="Y45" s="2">
        <v>8</v>
      </c>
      <c r="Z45" s="2">
        <v>8</v>
      </c>
      <c r="AA45" s="2">
        <v>8</v>
      </c>
      <c r="AB45" s="2">
        <v>8</v>
      </c>
      <c r="AC45" s="2">
        <v>8</v>
      </c>
      <c r="AD45" s="2">
        <v>9</v>
      </c>
      <c r="AE45" s="2">
        <v>11</v>
      </c>
      <c r="AF45" s="2">
        <v>11</v>
      </c>
      <c r="AG45" s="2">
        <v>12</v>
      </c>
      <c r="AH45" s="2">
        <v>13</v>
      </c>
      <c r="AI45" s="2">
        <v>13</v>
      </c>
      <c r="AJ45" s="2">
        <v>13</v>
      </c>
      <c r="AK45" s="2">
        <v>14</v>
      </c>
      <c r="AL45" s="2">
        <v>14</v>
      </c>
      <c r="AM45" s="2">
        <v>15</v>
      </c>
      <c r="AN45" s="2">
        <v>16</v>
      </c>
      <c r="AO45" s="2">
        <v>16</v>
      </c>
      <c r="AP45" s="2">
        <v>16</v>
      </c>
      <c r="AQ45" s="2">
        <v>16</v>
      </c>
      <c r="AR45" s="2">
        <v>16</v>
      </c>
      <c r="AS45" s="2">
        <v>18</v>
      </c>
      <c r="AT45" s="2">
        <v>19</v>
      </c>
      <c r="AU45" s="2">
        <v>19</v>
      </c>
      <c r="AV45" s="2">
        <v>20</v>
      </c>
      <c r="AW45" s="2">
        <v>19</v>
      </c>
      <c r="AX45" s="2">
        <v>18</v>
      </c>
      <c r="AY45" s="2">
        <v>18</v>
      </c>
      <c r="AZ45" s="2">
        <v>20</v>
      </c>
      <c r="BA45" s="2">
        <v>20</v>
      </c>
      <c r="BB45" s="2">
        <v>20</v>
      </c>
      <c r="BC45" s="2">
        <v>20</v>
      </c>
      <c r="BD45" s="2">
        <v>22</v>
      </c>
      <c r="BE45" s="2">
        <v>23</v>
      </c>
      <c r="BF45" s="2">
        <v>23</v>
      </c>
      <c r="BG45" s="2">
        <v>23</v>
      </c>
      <c r="BH45" s="2">
        <v>22</v>
      </c>
      <c r="BI45" s="2">
        <v>23</v>
      </c>
      <c r="BJ45" s="2">
        <v>23</v>
      </c>
      <c r="BK45" s="2">
        <v>23</v>
      </c>
      <c r="BL45" s="2">
        <v>24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14</v>
      </c>
      <c r="B46" s="2">
        <v>122</v>
      </c>
      <c r="C46" s="2">
        <v>60</v>
      </c>
      <c r="D46" s="2">
        <v>0</v>
      </c>
      <c r="E46" s="2">
        <v>0</v>
      </c>
      <c r="F46" s="2">
        <v>2</v>
      </c>
      <c r="G46" s="2">
        <v>2</v>
      </c>
      <c r="H46" s="2">
        <v>2</v>
      </c>
      <c r="I46" s="2">
        <v>2</v>
      </c>
      <c r="J46" s="2">
        <v>4</v>
      </c>
      <c r="K46" s="2">
        <v>5</v>
      </c>
      <c r="L46" s="2">
        <v>5</v>
      </c>
      <c r="M46" s="2">
        <v>6</v>
      </c>
      <c r="N46" s="2">
        <v>6</v>
      </c>
      <c r="O46" s="2">
        <v>7</v>
      </c>
      <c r="P46" s="2">
        <v>7</v>
      </c>
      <c r="Q46" s="2">
        <v>7</v>
      </c>
      <c r="R46" s="2">
        <v>8</v>
      </c>
      <c r="S46" s="2">
        <v>8</v>
      </c>
      <c r="T46" s="2">
        <v>9</v>
      </c>
      <c r="U46" s="2">
        <v>10</v>
      </c>
      <c r="V46" s="2">
        <v>10</v>
      </c>
      <c r="W46" s="2">
        <v>10</v>
      </c>
      <c r="X46" s="2">
        <v>10</v>
      </c>
      <c r="Y46" s="2">
        <v>9</v>
      </c>
      <c r="Z46" s="2">
        <v>10</v>
      </c>
      <c r="AA46" s="2">
        <v>10</v>
      </c>
      <c r="AB46" s="2">
        <v>12</v>
      </c>
      <c r="AC46" s="2">
        <v>12</v>
      </c>
      <c r="AD46" s="2">
        <v>12</v>
      </c>
      <c r="AE46" s="2">
        <v>13</v>
      </c>
      <c r="AF46" s="2">
        <v>14</v>
      </c>
      <c r="AG46" s="2">
        <v>15</v>
      </c>
      <c r="AH46" s="2">
        <v>14</v>
      </c>
      <c r="AI46" s="2">
        <v>13</v>
      </c>
      <c r="AJ46" s="2">
        <v>13</v>
      </c>
      <c r="AK46" s="2">
        <v>14</v>
      </c>
      <c r="AL46" s="2">
        <v>15</v>
      </c>
      <c r="AM46" s="2">
        <v>15</v>
      </c>
      <c r="AN46" s="2">
        <v>17</v>
      </c>
      <c r="AO46" s="2">
        <v>16</v>
      </c>
      <c r="AP46" s="2">
        <v>17</v>
      </c>
      <c r="AQ46" s="2">
        <v>18</v>
      </c>
      <c r="AR46" s="2">
        <v>18</v>
      </c>
      <c r="AS46" s="2">
        <v>18</v>
      </c>
      <c r="AT46" s="2">
        <v>19</v>
      </c>
      <c r="AU46" s="2">
        <v>19</v>
      </c>
      <c r="AV46" s="2">
        <v>19</v>
      </c>
      <c r="AW46" s="2">
        <v>19</v>
      </c>
      <c r="AX46" s="2">
        <v>20</v>
      </c>
      <c r="AY46" s="2">
        <v>20</v>
      </c>
      <c r="AZ46" s="2">
        <v>22</v>
      </c>
      <c r="BA46" s="2">
        <v>22</v>
      </c>
      <c r="BB46" s="2">
        <v>22</v>
      </c>
      <c r="BC46" s="2">
        <v>23</v>
      </c>
      <c r="BD46" s="2">
        <v>23</v>
      </c>
      <c r="BE46" s="2">
        <v>24</v>
      </c>
      <c r="BF46" s="2">
        <v>27</v>
      </c>
      <c r="BG46" s="2">
        <v>27</v>
      </c>
      <c r="BH46" s="2">
        <v>27</v>
      </c>
      <c r="BI46" s="2">
        <v>28</v>
      </c>
      <c r="BJ46" s="2">
        <v>29</v>
      </c>
      <c r="BK46" s="2">
        <v>29</v>
      </c>
      <c r="BL46" s="2">
        <v>30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514</v>
      </c>
      <c r="B47" s="2">
        <v>123</v>
      </c>
      <c r="C47" s="2">
        <v>60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3</v>
      </c>
      <c r="N47" s="2">
        <v>3</v>
      </c>
      <c r="O47" s="2">
        <v>3</v>
      </c>
      <c r="P47" s="2">
        <v>4</v>
      </c>
      <c r="Q47" s="2">
        <v>4</v>
      </c>
      <c r="R47" s="2">
        <v>4</v>
      </c>
      <c r="S47" s="2">
        <v>5</v>
      </c>
      <c r="T47" s="2">
        <v>5</v>
      </c>
      <c r="U47" s="2">
        <v>5</v>
      </c>
      <c r="V47" s="2">
        <v>5</v>
      </c>
      <c r="W47" s="2">
        <v>5</v>
      </c>
      <c r="X47" s="2">
        <v>5</v>
      </c>
      <c r="Y47" s="2">
        <v>4</v>
      </c>
      <c r="Z47" s="2">
        <v>5</v>
      </c>
      <c r="AA47" s="2">
        <v>5</v>
      </c>
      <c r="AB47" s="2">
        <v>5</v>
      </c>
      <c r="AC47" s="2">
        <v>5</v>
      </c>
      <c r="AD47" s="2">
        <v>5</v>
      </c>
      <c r="AE47" s="2">
        <v>6</v>
      </c>
      <c r="AF47" s="2">
        <v>6</v>
      </c>
      <c r="AG47" s="2">
        <v>6</v>
      </c>
      <c r="AH47" s="2">
        <v>6</v>
      </c>
      <c r="AI47" s="2">
        <v>6</v>
      </c>
      <c r="AJ47" s="2">
        <v>7</v>
      </c>
      <c r="AK47" s="2">
        <v>9</v>
      </c>
      <c r="AL47" s="2">
        <v>9</v>
      </c>
      <c r="AM47" s="2">
        <v>9</v>
      </c>
      <c r="AN47" s="2">
        <v>12</v>
      </c>
      <c r="AO47" s="2">
        <v>14</v>
      </c>
      <c r="AP47" s="2">
        <v>14</v>
      </c>
      <c r="AQ47" s="2">
        <v>16</v>
      </c>
      <c r="AR47" s="2">
        <v>17</v>
      </c>
      <c r="AS47" s="2">
        <v>19</v>
      </c>
      <c r="AT47" s="2">
        <v>18</v>
      </c>
      <c r="AU47" s="2">
        <v>19</v>
      </c>
      <c r="AV47" s="2">
        <v>19</v>
      </c>
      <c r="AW47" s="2">
        <v>19</v>
      </c>
      <c r="AX47" s="2">
        <v>20</v>
      </c>
      <c r="AY47" s="2">
        <v>20</v>
      </c>
      <c r="AZ47" s="2">
        <v>21</v>
      </c>
      <c r="BA47" s="2">
        <v>21</v>
      </c>
      <c r="BB47" s="2">
        <v>22</v>
      </c>
      <c r="BC47" s="2">
        <v>22</v>
      </c>
      <c r="BD47" s="2">
        <v>22</v>
      </c>
      <c r="BE47" s="2">
        <v>25</v>
      </c>
      <c r="BF47" s="2">
        <v>24</v>
      </c>
      <c r="BG47" s="2">
        <v>24</v>
      </c>
      <c r="BH47" s="2">
        <v>25</v>
      </c>
      <c r="BI47" s="2">
        <v>25</v>
      </c>
      <c r="BJ47" s="2">
        <v>26</v>
      </c>
      <c r="BK47" s="2">
        <v>27</v>
      </c>
      <c r="BL47" s="2">
        <v>30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10</v>
      </c>
      <c r="B48" s="2">
        <v>124</v>
      </c>
      <c r="C48" s="2">
        <v>60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3</v>
      </c>
      <c r="K48" s="2">
        <v>4</v>
      </c>
      <c r="L48" s="2">
        <v>4</v>
      </c>
      <c r="M48" s="2">
        <v>4</v>
      </c>
      <c r="N48" s="2">
        <v>4</v>
      </c>
      <c r="O48" s="2">
        <v>5</v>
      </c>
      <c r="P48" s="2">
        <v>6</v>
      </c>
      <c r="Q48" s="2">
        <v>7</v>
      </c>
      <c r="R48" s="2">
        <v>7</v>
      </c>
      <c r="S48" s="2">
        <v>7</v>
      </c>
      <c r="T48" s="2">
        <v>8</v>
      </c>
      <c r="U48" s="2">
        <v>9</v>
      </c>
      <c r="V48" s="2">
        <v>10</v>
      </c>
      <c r="W48" s="2">
        <v>10</v>
      </c>
      <c r="X48" s="2">
        <v>11</v>
      </c>
      <c r="Y48" s="2">
        <v>11</v>
      </c>
      <c r="Z48" s="2">
        <v>12</v>
      </c>
      <c r="AA48" s="2">
        <v>12</v>
      </c>
      <c r="AB48" s="2">
        <v>12</v>
      </c>
      <c r="AC48" s="2">
        <v>12</v>
      </c>
      <c r="AD48" s="2">
        <v>12</v>
      </c>
      <c r="AE48" s="2">
        <v>12</v>
      </c>
      <c r="AF48" s="2">
        <v>13</v>
      </c>
      <c r="AG48" s="2">
        <v>14</v>
      </c>
      <c r="AH48" s="2">
        <v>16</v>
      </c>
      <c r="AI48" s="2">
        <v>16</v>
      </c>
      <c r="AJ48" s="2">
        <v>17</v>
      </c>
      <c r="AK48" s="2">
        <v>19</v>
      </c>
      <c r="AL48" s="2">
        <v>19</v>
      </c>
      <c r="AM48" s="2">
        <v>19</v>
      </c>
      <c r="AN48" s="2">
        <v>20</v>
      </c>
      <c r="AO48" s="2">
        <v>22</v>
      </c>
      <c r="AP48" s="2">
        <v>22</v>
      </c>
      <c r="AQ48" s="2">
        <v>23</v>
      </c>
      <c r="AR48" s="2">
        <v>25</v>
      </c>
      <c r="AS48" s="2">
        <v>25</v>
      </c>
      <c r="AT48" s="2">
        <v>26</v>
      </c>
      <c r="AU48" s="2">
        <v>26</v>
      </c>
      <c r="AV48" s="2">
        <v>27</v>
      </c>
      <c r="AW48" s="2">
        <v>27</v>
      </c>
      <c r="AX48" s="2">
        <v>28</v>
      </c>
      <c r="AY48" s="2">
        <v>27</v>
      </c>
      <c r="AZ48" s="2">
        <v>27</v>
      </c>
      <c r="BA48" s="2">
        <v>28</v>
      </c>
      <c r="BB48" s="2">
        <v>29</v>
      </c>
      <c r="BC48" s="2">
        <v>29</v>
      </c>
      <c r="BD48" s="2">
        <v>30</v>
      </c>
      <c r="BE48" s="2">
        <v>30</v>
      </c>
      <c r="BF48" s="2">
        <v>31</v>
      </c>
      <c r="BG48" s="2">
        <v>30</v>
      </c>
      <c r="BH48" s="2">
        <v>30</v>
      </c>
      <c r="BI48" s="2">
        <v>31</v>
      </c>
      <c r="BJ48" s="2">
        <v>31</v>
      </c>
      <c r="BK48" s="2">
        <v>32</v>
      </c>
      <c r="BL48" s="2">
        <v>31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663</v>
      </c>
      <c r="B49" s="2">
        <v>125</v>
      </c>
      <c r="C49" s="2">
        <v>60</v>
      </c>
      <c r="D49" s="2">
        <v>0</v>
      </c>
      <c r="E49" s="2">
        <v>0</v>
      </c>
      <c r="F49" s="2">
        <v>1</v>
      </c>
      <c r="G49" s="2">
        <v>1</v>
      </c>
      <c r="H49" s="2">
        <v>1</v>
      </c>
      <c r="I49" s="2">
        <v>1</v>
      </c>
      <c r="J49" s="2">
        <v>2</v>
      </c>
      <c r="K49" s="2">
        <v>3</v>
      </c>
      <c r="L49" s="2">
        <v>4</v>
      </c>
      <c r="M49" s="2">
        <v>4</v>
      </c>
      <c r="N49" s="2">
        <v>7</v>
      </c>
      <c r="O49" s="2">
        <v>7</v>
      </c>
      <c r="P49" s="2">
        <v>7</v>
      </c>
      <c r="Q49" s="2">
        <v>9</v>
      </c>
      <c r="R49" s="2">
        <v>10</v>
      </c>
      <c r="S49" s="2">
        <v>10</v>
      </c>
      <c r="T49" s="2">
        <v>10</v>
      </c>
      <c r="U49" s="2">
        <v>11</v>
      </c>
      <c r="V49" s="2">
        <v>12</v>
      </c>
      <c r="W49" s="2">
        <v>12</v>
      </c>
      <c r="X49" s="2">
        <v>12</v>
      </c>
      <c r="Y49" s="2">
        <v>13</v>
      </c>
      <c r="Z49" s="2">
        <v>13</v>
      </c>
      <c r="AA49" s="2">
        <v>13</v>
      </c>
      <c r="AB49" s="2">
        <v>13</v>
      </c>
      <c r="AC49" s="2">
        <v>13</v>
      </c>
      <c r="AD49" s="2">
        <v>12</v>
      </c>
      <c r="AE49" s="2">
        <v>12</v>
      </c>
      <c r="AF49" s="2">
        <v>12</v>
      </c>
      <c r="AG49" s="2">
        <v>12</v>
      </c>
      <c r="AH49" s="2">
        <v>12</v>
      </c>
      <c r="AI49" s="2">
        <v>12</v>
      </c>
      <c r="AJ49" s="2">
        <v>13</v>
      </c>
      <c r="AK49" s="2">
        <v>14</v>
      </c>
      <c r="AL49" s="2">
        <v>15</v>
      </c>
      <c r="AM49" s="2">
        <v>17</v>
      </c>
      <c r="AN49" s="2">
        <v>19</v>
      </c>
      <c r="AO49" s="2">
        <v>20</v>
      </c>
      <c r="AP49" s="2">
        <v>20</v>
      </c>
      <c r="AQ49" s="2">
        <v>21</v>
      </c>
      <c r="AR49" s="2">
        <v>21</v>
      </c>
      <c r="AS49" s="2">
        <v>22</v>
      </c>
      <c r="AT49" s="2">
        <v>23</v>
      </c>
      <c r="AU49" s="2">
        <v>23</v>
      </c>
      <c r="AV49" s="2">
        <v>24</v>
      </c>
      <c r="AW49" s="2">
        <v>25</v>
      </c>
      <c r="AX49" s="2">
        <v>25</v>
      </c>
      <c r="AY49" s="2">
        <v>25</v>
      </c>
      <c r="AZ49" s="2">
        <v>25</v>
      </c>
      <c r="BA49" s="2">
        <v>25</v>
      </c>
      <c r="BB49" s="2">
        <v>26</v>
      </c>
      <c r="BC49" s="2">
        <v>26</v>
      </c>
      <c r="BD49" s="2">
        <v>28</v>
      </c>
      <c r="BE49" s="2">
        <v>28</v>
      </c>
      <c r="BF49" s="2">
        <v>29</v>
      </c>
      <c r="BG49" s="2">
        <v>29</v>
      </c>
      <c r="BH49" s="2">
        <v>29</v>
      </c>
      <c r="BI49" s="2">
        <v>29</v>
      </c>
      <c r="BJ49" s="2">
        <v>30</v>
      </c>
      <c r="BK49" s="2">
        <v>30</v>
      </c>
      <c r="BL49" s="2">
        <v>31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25</v>
      </c>
      <c r="B50" s="2">
        <v>126</v>
      </c>
      <c r="C50" s="2">
        <v>60</v>
      </c>
      <c r="D50" s="2">
        <v>0</v>
      </c>
      <c r="E50" s="2">
        <v>0</v>
      </c>
      <c r="F50" s="2">
        <v>0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3</v>
      </c>
      <c r="N50" s="2">
        <v>3</v>
      </c>
      <c r="O50" s="2">
        <v>3</v>
      </c>
      <c r="P50" s="2">
        <v>4</v>
      </c>
      <c r="Q50" s="2">
        <v>6</v>
      </c>
      <c r="R50" s="2">
        <v>8</v>
      </c>
      <c r="S50" s="2">
        <v>8</v>
      </c>
      <c r="T50" s="2">
        <v>8</v>
      </c>
      <c r="U50" s="2">
        <v>8</v>
      </c>
      <c r="V50" s="2">
        <v>9</v>
      </c>
      <c r="W50" s="2">
        <v>9</v>
      </c>
      <c r="X50" s="2">
        <v>9</v>
      </c>
      <c r="Y50" s="2">
        <v>8</v>
      </c>
      <c r="Z50" s="2">
        <v>8</v>
      </c>
      <c r="AA50" s="2">
        <v>10</v>
      </c>
      <c r="AB50" s="2">
        <v>10</v>
      </c>
      <c r="AC50" s="2">
        <v>10</v>
      </c>
      <c r="AD50" s="2">
        <v>10</v>
      </c>
      <c r="AE50" s="2">
        <v>11</v>
      </c>
      <c r="AF50" s="2">
        <v>12</v>
      </c>
      <c r="AG50" s="2">
        <v>12</v>
      </c>
      <c r="AH50" s="2">
        <v>12</v>
      </c>
      <c r="AI50" s="2">
        <v>12</v>
      </c>
      <c r="AJ50" s="2">
        <v>12</v>
      </c>
      <c r="AK50" s="2">
        <v>13</v>
      </c>
      <c r="AL50" s="2">
        <v>14</v>
      </c>
      <c r="AM50" s="2">
        <v>15</v>
      </c>
      <c r="AN50" s="2">
        <v>16</v>
      </c>
      <c r="AO50" s="2">
        <v>16</v>
      </c>
      <c r="AP50" s="2">
        <v>16</v>
      </c>
      <c r="AQ50" s="2">
        <v>17</v>
      </c>
      <c r="AR50" s="2">
        <v>17</v>
      </c>
      <c r="AS50" s="2">
        <v>17</v>
      </c>
      <c r="AT50" s="2">
        <v>16</v>
      </c>
      <c r="AU50" s="2">
        <v>17</v>
      </c>
      <c r="AV50" s="2">
        <v>17</v>
      </c>
      <c r="AW50" s="2">
        <v>17</v>
      </c>
      <c r="AX50" s="2">
        <v>17</v>
      </c>
      <c r="AY50" s="2">
        <v>16</v>
      </c>
      <c r="AZ50" s="2">
        <v>16</v>
      </c>
      <c r="BA50" s="2">
        <v>17</v>
      </c>
      <c r="BB50" s="2">
        <v>18</v>
      </c>
      <c r="BC50" s="2">
        <v>19</v>
      </c>
      <c r="BD50" s="2">
        <v>20</v>
      </c>
      <c r="BE50" s="2">
        <v>23</v>
      </c>
      <c r="BF50" s="2">
        <v>24</v>
      </c>
      <c r="BG50" s="2">
        <v>26</v>
      </c>
      <c r="BH50" s="2">
        <v>26</v>
      </c>
      <c r="BI50" s="2">
        <v>28</v>
      </c>
      <c r="BJ50" s="2">
        <v>30</v>
      </c>
      <c r="BK50" s="2">
        <v>30</v>
      </c>
      <c r="BL50" s="2">
        <v>31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664</v>
      </c>
      <c r="B51" s="2">
        <v>127</v>
      </c>
      <c r="C51" s="2">
        <v>60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2</v>
      </c>
      <c r="K51" s="2">
        <v>3</v>
      </c>
      <c r="L51" s="2">
        <v>4</v>
      </c>
      <c r="M51" s="2">
        <v>5</v>
      </c>
      <c r="N51" s="2">
        <v>6</v>
      </c>
      <c r="O51" s="2">
        <v>6</v>
      </c>
      <c r="P51" s="2">
        <v>8</v>
      </c>
      <c r="Q51" s="2">
        <v>8</v>
      </c>
      <c r="R51" s="2">
        <v>10</v>
      </c>
      <c r="S51" s="2">
        <v>11</v>
      </c>
      <c r="T51" s="2">
        <v>12</v>
      </c>
      <c r="U51" s="2">
        <v>13</v>
      </c>
      <c r="V51" s="2">
        <v>13</v>
      </c>
      <c r="W51" s="2">
        <v>14</v>
      </c>
      <c r="X51" s="2">
        <v>14</v>
      </c>
      <c r="Y51" s="2">
        <v>16</v>
      </c>
      <c r="Z51" s="2">
        <v>16</v>
      </c>
      <c r="AA51" s="2">
        <v>16</v>
      </c>
      <c r="AB51" s="2">
        <v>16</v>
      </c>
      <c r="AC51" s="2">
        <v>17</v>
      </c>
      <c r="AD51" s="2">
        <v>17</v>
      </c>
      <c r="AE51" s="2">
        <v>18</v>
      </c>
      <c r="AF51" s="2">
        <v>18</v>
      </c>
      <c r="AG51" s="2">
        <v>19</v>
      </c>
      <c r="AH51" s="2">
        <v>19</v>
      </c>
      <c r="AI51" s="2">
        <v>19</v>
      </c>
      <c r="AJ51" s="2">
        <v>20</v>
      </c>
      <c r="AK51" s="2">
        <v>22</v>
      </c>
      <c r="AL51" s="2">
        <v>23</v>
      </c>
      <c r="AM51" s="2">
        <v>25</v>
      </c>
      <c r="AN51" s="2">
        <v>25</v>
      </c>
      <c r="AO51" s="2">
        <v>25</v>
      </c>
      <c r="AP51" s="2">
        <v>26</v>
      </c>
      <c r="AQ51" s="2">
        <v>27</v>
      </c>
      <c r="AR51" s="2">
        <v>28</v>
      </c>
      <c r="AS51" s="2">
        <v>29</v>
      </c>
      <c r="AT51" s="2">
        <v>28</v>
      </c>
      <c r="AU51" s="2">
        <v>28</v>
      </c>
      <c r="AV51" s="2">
        <v>28</v>
      </c>
      <c r="AW51" s="2">
        <v>28</v>
      </c>
      <c r="AX51" s="2">
        <v>28</v>
      </c>
      <c r="AY51" s="2">
        <v>28</v>
      </c>
      <c r="AZ51" s="2">
        <v>29</v>
      </c>
      <c r="BA51" s="2">
        <v>29</v>
      </c>
      <c r="BB51" s="2">
        <v>29</v>
      </c>
      <c r="BC51" s="2">
        <v>30</v>
      </c>
      <c r="BD51" s="2">
        <v>31</v>
      </c>
      <c r="BE51" s="2">
        <v>32</v>
      </c>
      <c r="BF51" s="2">
        <v>33</v>
      </c>
      <c r="BG51" s="2">
        <v>34</v>
      </c>
      <c r="BH51" s="2">
        <v>35</v>
      </c>
      <c r="BI51" s="2">
        <v>36</v>
      </c>
      <c r="BJ51" s="2">
        <v>36</v>
      </c>
      <c r="BK51" s="2">
        <v>36</v>
      </c>
      <c r="BL51" s="2">
        <v>35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665</v>
      </c>
      <c r="B52" s="2">
        <v>128</v>
      </c>
      <c r="C52" s="2">
        <v>60</v>
      </c>
      <c r="D52" s="2">
        <v>0</v>
      </c>
      <c r="E52" s="2">
        <v>0</v>
      </c>
      <c r="F52" s="2">
        <v>1</v>
      </c>
      <c r="G52" s="2">
        <v>1</v>
      </c>
      <c r="H52" s="2">
        <v>0</v>
      </c>
      <c r="I52" s="2">
        <v>0</v>
      </c>
      <c r="J52" s="2">
        <v>2</v>
      </c>
      <c r="K52" s="2">
        <v>3</v>
      </c>
      <c r="L52" s="2">
        <v>3</v>
      </c>
      <c r="M52" s="2">
        <v>3</v>
      </c>
      <c r="N52" s="2">
        <v>4</v>
      </c>
      <c r="O52" s="2">
        <v>4</v>
      </c>
      <c r="P52" s="2">
        <v>5</v>
      </c>
      <c r="Q52" s="2">
        <v>6</v>
      </c>
      <c r="R52" s="2">
        <v>8</v>
      </c>
      <c r="S52" s="2">
        <v>9</v>
      </c>
      <c r="T52" s="2">
        <v>9</v>
      </c>
      <c r="U52" s="2">
        <v>10</v>
      </c>
      <c r="V52" s="2">
        <v>11</v>
      </c>
      <c r="W52" s="2">
        <v>12</v>
      </c>
      <c r="X52" s="2">
        <v>13</v>
      </c>
      <c r="Y52" s="2">
        <v>17</v>
      </c>
      <c r="Z52" s="2">
        <v>17</v>
      </c>
      <c r="AA52" s="2">
        <v>18</v>
      </c>
      <c r="AB52" s="2">
        <v>18</v>
      </c>
      <c r="AC52" s="2">
        <v>18</v>
      </c>
      <c r="AD52" s="2">
        <v>17</v>
      </c>
      <c r="AE52" s="2">
        <v>18</v>
      </c>
      <c r="AF52" s="2">
        <v>18</v>
      </c>
      <c r="AG52" s="2">
        <v>18</v>
      </c>
      <c r="AH52" s="2">
        <v>18</v>
      </c>
      <c r="AI52" s="2">
        <v>20</v>
      </c>
      <c r="AJ52" s="2">
        <v>22</v>
      </c>
      <c r="AK52" s="2">
        <v>24</v>
      </c>
      <c r="AL52" s="2">
        <v>25</v>
      </c>
      <c r="AM52" s="2">
        <v>26</v>
      </c>
      <c r="AN52" s="2">
        <v>27</v>
      </c>
      <c r="AO52" s="2">
        <v>26</v>
      </c>
      <c r="AP52" s="2">
        <v>26</v>
      </c>
      <c r="AQ52" s="2">
        <v>28</v>
      </c>
      <c r="AR52" s="2">
        <v>29</v>
      </c>
      <c r="AS52" s="2">
        <v>29</v>
      </c>
      <c r="AT52" s="2">
        <v>28</v>
      </c>
      <c r="AU52" s="2">
        <v>29</v>
      </c>
      <c r="AV52" s="2">
        <v>32</v>
      </c>
      <c r="AW52" s="2">
        <v>32</v>
      </c>
      <c r="AX52" s="2">
        <v>32</v>
      </c>
      <c r="AY52" s="2">
        <v>31</v>
      </c>
      <c r="AZ52" s="2">
        <v>32</v>
      </c>
      <c r="BA52" s="2">
        <v>32</v>
      </c>
      <c r="BB52" s="2">
        <v>32</v>
      </c>
      <c r="BC52" s="2">
        <v>32</v>
      </c>
      <c r="BD52" s="2">
        <v>32</v>
      </c>
      <c r="BE52" s="2">
        <v>33</v>
      </c>
      <c r="BF52" s="2">
        <v>33</v>
      </c>
      <c r="BG52" s="2">
        <v>33</v>
      </c>
      <c r="BH52" s="2">
        <v>33</v>
      </c>
      <c r="BI52" s="2">
        <v>34</v>
      </c>
      <c r="BJ52" s="2">
        <v>35</v>
      </c>
      <c r="BK52" s="2">
        <v>35</v>
      </c>
      <c r="BL52" s="2">
        <v>36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507</v>
      </c>
      <c r="B53" s="2">
        <v>129</v>
      </c>
      <c r="C53" s="2">
        <v>60</v>
      </c>
      <c r="D53" s="2">
        <v>0</v>
      </c>
      <c r="E53" s="2">
        <v>1</v>
      </c>
      <c r="F53" s="2">
        <v>1</v>
      </c>
      <c r="G53" s="2">
        <v>1</v>
      </c>
      <c r="H53" s="2">
        <v>2</v>
      </c>
      <c r="I53" s="2">
        <v>2</v>
      </c>
      <c r="J53" s="2">
        <v>2</v>
      </c>
      <c r="K53" s="2">
        <v>2</v>
      </c>
      <c r="L53" s="2">
        <v>2</v>
      </c>
      <c r="M53" s="2">
        <v>3</v>
      </c>
      <c r="N53" s="2">
        <v>3</v>
      </c>
      <c r="O53" s="2">
        <v>4</v>
      </c>
      <c r="P53" s="2">
        <v>5</v>
      </c>
      <c r="Q53" s="2">
        <v>5</v>
      </c>
      <c r="R53" s="2">
        <v>6</v>
      </c>
      <c r="S53" s="2">
        <v>7</v>
      </c>
      <c r="T53" s="2">
        <v>8</v>
      </c>
      <c r="U53" s="2">
        <v>8</v>
      </c>
      <c r="V53" s="2">
        <v>8</v>
      </c>
      <c r="W53" s="2">
        <v>9</v>
      </c>
      <c r="X53" s="2">
        <v>10</v>
      </c>
      <c r="Y53" s="2">
        <v>11</v>
      </c>
      <c r="Z53" s="2">
        <v>10</v>
      </c>
      <c r="AA53" s="2">
        <v>11</v>
      </c>
      <c r="AB53" s="2">
        <v>11</v>
      </c>
      <c r="AC53" s="2">
        <v>11</v>
      </c>
      <c r="AD53" s="2">
        <v>10</v>
      </c>
      <c r="AE53" s="2">
        <v>11</v>
      </c>
      <c r="AF53" s="2">
        <v>12</v>
      </c>
      <c r="AG53" s="2">
        <v>13</v>
      </c>
      <c r="AH53" s="2">
        <v>14</v>
      </c>
      <c r="AI53" s="2">
        <v>14</v>
      </c>
      <c r="AJ53" s="2">
        <v>14</v>
      </c>
      <c r="AK53" s="2">
        <v>16</v>
      </c>
      <c r="AL53" s="2">
        <v>17</v>
      </c>
      <c r="AM53" s="2">
        <v>19</v>
      </c>
      <c r="AN53" s="2">
        <v>21</v>
      </c>
      <c r="AO53" s="2">
        <v>23</v>
      </c>
      <c r="AP53" s="2">
        <v>24</v>
      </c>
      <c r="AQ53" s="2">
        <v>25</v>
      </c>
      <c r="AR53" s="2">
        <v>25</v>
      </c>
      <c r="AS53" s="2">
        <v>25</v>
      </c>
      <c r="AT53" s="2">
        <v>26</v>
      </c>
      <c r="AU53" s="2">
        <v>26</v>
      </c>
      <c r="AV53" s="2">
        <v>27</v>
      </c>
      <c r="AW53" s="2">
        <v>29</v>
      </c>
      <c r="AX53" s="2">
        <v>29</v>
      </c>
      <c r="AY53" s="2">
        <v>29</v>
      </c>
      <c r="AZ53" s="2">
        <v>31</v>
      </c>
      <c r="BA53" s="2">
        <v>32</v>
      </c>
      <c r="BB53" s="2">
        <v>32</v>
      </c>
      <c r="BC53" s="2">
        <v>33</v>
      </c>
      <c r="BD53" s="2">
        <v>34</v>
      </c>
      <c r="BE53" s="2">
        <v>33</v>
      </c>
      <c r="BF53" s="2">
        <v>34</v>
      </c>
      <c r="BG53" s="2">
        <v>37</v>
      </c>
      <c r="BH53" s="2">
        <v>37</v>
      </c>
      <c r="BI53" s="2">
        <v>38</v>
      </c>
      <c r="BJ53" s="2">
        <v>39</v>
      </c>
      <c r="BK53" s="2">
        <v>39</v>
      </c>
      <c r="BL53" s="2">
        <v>38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216</v>
      </c>
      <c r="B54" s="2">
        <v>130</v>
      </c>
      <c r="C54" s="2">
        <v>60</v>
      </c>
      <c r="D54" s="2">
        <v>0</v>
      </c>
      <c r="E54" s="2">
        <v>0</v>
      </c>
      <c r="F54" s="2">
        <v>0</v>
      </c>
      <c r="G54" s="2">
        <v>1</v>
      </c>
      <c r="H54" s="2">
        <v>2</v>
      </c>
      <c r="I54" s="2">
        <v>2</v>
      </c>
      <c r="J54" s="2">
        <v>3</v>
      </c>
      <c r="K54" s="2">
        <v>4</v>
      </c>
      <c r="L54" s="2">
        <v>5</v>
      </c>
      <c r="M54" s="2">
        <v>6</v>
      </c>
      <c r="N54" s="2">
        <v>7</v>
      </c>
      <c r="O54" s="2">
        <v>7</v>
      </c>
      <c r="P54" s="2">
        <v>8</v>
      </c>
      <c r="Q54" s="2">
        <v>9</v>
      </c>
      <c r="R54" s="2">
        <v>10</v>
      </c>
      <c r="S54" s="2">
        <v>11</v>
      </c>
      <c r="T54" s="2">
        <v>11</v>
      </c>
      <c r="U54" s="2">
        <v>11</v>
      </c>
      <c r="V54" s="2">
        <v>12</v>
      </c>
      <c r="W54" s="2">
        <v>12</v>
      </c>
      <c r="X54" s="2">
        <v>12</v>
      </c>
      <c r="Y54" s="2">
        <v>13</v>
      </c>
      <c r="Z54" s="2">
        <v>13</v>
      </c>
      <c r="AA54" s="2">
        <v>13</v>
      </c>
      <c r="AB54" s="2">
        <v>13</v>
      </c>
      <c r="AC54" s="2">
        <v>13</v>
      </c>
      <c r="AD54" s="2">
        <v>14</v>
      </c>
      <c r="AE54" s="2">
        <v>16</v>
      </c>
      <c r="AF54" s="2">
        <v>17</v>
      </c>
      <c r="AG54" s="2">
        <v>17</v>
      </c>
      <c r="AH54" s="2">
        <v>17</v>
      </c>
      <c r="AI54" s="2">
        <v>18</v>
      </c>
      <c r="AJ54" s="2">
        <v>19</v>
      </c>
      <c r="AK54" s="2">
        <v>19</v>
      </c>
      <c r="AL54" s="2">
        <v>20</v>
      </c>
      <c r="AM54" s="2">
        <v>20</v>
      </c>
      <c r="AN54" s="2">
        <v>21</v>
      </c>
      <c r="AO54" s="2">
        <v>23</v>
      </c>
      <c r="AP54" s="2">
        <v>23</v>
      </c>
      <c r="AQ54" s="2">
        <v>25</v>
      </c>
      <c r="AR54" s="2">
        <v>26</v>
      </c>
      <c r="AS54" s="2">
        <v>26</v>
      </c>
      <c r="AT54" s="2">
        <v>25</v>
      </c>
      <c r="AU54" s="2">
        <v>26</v>
      </c>
      <c r="AV54" s="2">
        <v>26</v>
      </c>
      <c r="AW54" s="2">
        <v>26</v>
      </c>
      <c r="AX54" s="2">
        <v>27</v>
      </c>
      <c r="AY54" s="2">
        <v>27</v>
      </c>
      <c r="AZ54" s="2">
        <v>27</v>
      </c>
      <c r="BA54" s="2">
        <v>27</v>
      </c>
      <c r="BB54" s="2">
        <v>28</v>
      </c>
      <c r="BC54" s="2">
        <v>28</v>
      </c>
      <c r="BD54" s="2">
        <v>29</v>
      </c>
      <c r="BE54" s="2">
        <v>31</v>
      </c>
      <c r="BF54" s="2">
        <v>30</v>
      </c>
      <c r="BG54" s="2">
        <v>31</v>
      </c>
      <c r="BH54" s="2">
        <v>32</v>
      </c>
      <c r="BI54" s="2">
        <v>34</v>
      </c>
      <c r="BJ54" s="2">
        <v>36</v>
      </c>
      <c r="BK54" s="2">
        <v>38</v>
      </c>
      <c r="BL54" s="2">
        <v>39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22</v>
      </c>
      <c r="B55" s="2">
        <v>131</v>
      </c>
      <c r="C55" s="2">
        <v>60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1</v>
      </c>
      <c r="L55" s="2">
        <v>2</v>
      </c>
      <c r="M55" s="2">
        <v>2</v>
      </c>
      <c r="N55" s="2">
        <v>4</v>
      </c>
      <c r="O55" s="2">
        <v>4</v>
      </c>
      <c r="P55" s="2">
        <v>6</v>
      </c>
      <c r="Q55" s="2">
        <v>8</v>
      </c>
      <c r="R55" s="2">
        <v>9</v>
      </c>
      <c r="S55" s="2">
        <v>9</v>
      </c>
      <c r="T55" s="2">
        <v>9</v>
      </c>
      <c r="U55" s="2">
        <v>9</v>
      </c>
      <c r="V55" s="2">
        <v>10</v>
      </c>
      <c r="W55" s="2">
        <v>11</v>
      </c>
      <c r="X55" s="2">
        <v>12</v>
      </c>
      <c r="Y55" s="2">
        <v>11</v>
      </c>
      <c r="Z55" s="2">
        <v>12</v>
      </c>
      <c r="AA55" s="2">
        <v>14</v>
      </c>
      <c r="AB55" s="2">
        <v>15</v>
      </c>
      <c r="AC55" s="2">
        <v>15</v>
      </c>
      <c r="AD55" s="2">
        <v>15</v>
      </c>
      <c r="AE55" s="2">
        <v>15</v>
      </c>
      <c r="AF55" s="2">
        <v>16</v>
      </c>
      <c r="AG55" s="2">
        <v>16</v>
      </c>
      <c r="AH55" s="2">
        <v>17</v>
      </c>
      <c r="AI55" s="2">
        <v>19</v>
      </c>
      <c r="AJ55" s="2">
        <v>19</v>
      </c>
      <c r="AK55" s="2">
        <v>22</v>
      </c>
      <c r="AL55" s="2">
        <v>24</v>
      </c>
      <c r="AM55" s="2">
        <v>25</v>
      </c>
      <c r="AN55" s="2">
        <v>26</v>
      </c>
      <c r="AO55" s="2">
        <v>27</v>
      </c>
      <c r="AP55" s="2">
        <v>28</v>
      </c>
      <c r="AQ55" s="2">
        <v>29</v>
      </c>
      <c r="AR55" s="2">
        <v>30</v>
      </c>
      <c r="AS55" s="2">
        <v>30</v>
      </c>
      <c r="AT55" s="2">
        <v>31</v>
      </c>
      <c r="AU55" s="2">
        <v>32</v>
      </c>
      <c r="AV55" s="2">
        <v>32</v>
      </c>
      <c r="AW55" s="2">
        <v>32</v>
      </c>
      <c r="AX55" s="2">
        <v>32</v>
      </c>
      <c r="AY55" s="2">
        <v>32</v>
      </c>
      <c r="AZ55" s="2">
        <v>34</v>
      </c>
      <c r="BA55" s="2">
        <v>34</v>
      </c>
      <c r="BB55" s="2">
        <v>34</v>
      </c>
      <c r="BC55" s="2">
        <v>37</v>
      </c>
      <c r="BD55" s="2">
        <v>37</v>
      </c>
      <c r="BE55" s="2">
        <v>38</v>
      </c>
      <c r="BF55" s="2">
        <v>39</v>
      </c>
      <c r="BG55" s="2">
        <v>40</v>
      </c>
      <c r="BH55" s="2">
        <v>40</v>
      </c>
      <c r="BI55" s="2">
        <v>42</v>
      </c>
      <c r="BJ55" s="2">
        <v>43</v>
      </c>
      <c r="BK55" s="2">
        <v>43</v>
      </c>
      <c r="BL55" s="2">
        <v>43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437</v>
      </c>
      <c r="B56" s="2">
        <v>132</v>
      </c>
      <c r="C56" s="2">
        <v>60</v>
      </c>
      <c r="D56" s="2">
        <v>0</v>
      </c>
      <c r="E56" s="2">
        <v>2</v>
      </c>
      <c r="F56" s="2">
        <v>2</v>
      </c>
      <c r="G56" s="2">
        <v>3</v>
      </c>
      <c r="H56" s="2">
        <v>4</v>
      </c>
      <c r="I56" s="2">
        <v>4</v>
      </c>
      <c r="J56" s="2">
        <v>6</v>
      </c>
      <c r="K56" s="2">
        <v>6</v>
      </c>
      <c r="L56" s="2">
        <v>6</v>
      </c>
      <c r="M56" s="2">
        <v>7</v>
      </c>
      <c r="N56" s="2">
        <v>8</v>
      </c>
      <c r="O56" s="2">
        <v>8</v>
      </c>
      <c r="P56" s="2">
        <v>9</v>
      </c>
      <c r="Q56" s="2">
        <v>10</v>
      </c>
      <c r="R56" s="2">
        <v>11</v>
      </c>
      <c r="S56" s="2">
        <v>13</v>
      </c>
      <c r="T56" s="2">
        <v>13</v>
      </c>
      <c r="U56" s="2">
        <v>13</v>
      </c>
      <c r="V56" s="2">
        <v>17</v>
      </c>
      <c r="W56" s="2">
        <v>18</v>
      </c>
      <c r="X56" s="2">
        <v>19</v>
      </c>
      <c r="Y56" s="2">
        <v>20</v>
      </c>
      <c r="Z56" s="2">
        <v>20</v>
      </c>
      <c r="AA56" s="2">
        <v>21</v>
      </c>
      <c r="AB56" s="2">
        <v>22</v>
      </c>
      <c r="AC56" s="2">
        <v>23</v>
      </c>
      <c r="AD56" s="2">
        <v>23</v>
      </c>
      <c r="AE56" s="2">
        <v>25</v>
      </c>
      <c r="AF56" s="2">
        <v>25</v>
      </c>
      <c r="AG56" s="2">
        <v>27</v>
      </c>
      <c r="AH56" s="2">
        <v>27</v>
      </c>
      <c r="AI56" s="2">
        <v>27</v>
      </c>
      <c r="AJ56" s="2">
        <v>27</v>
      </c>
      <c r="AK56" s="2">
        <v>29</v>
      </c>
      <c r="AL56" s="2">
        <v>30</v>
      </c>
      <c r="AM56" s="2">
        <v>31</v>
      </c>
      <c r="AN56" s="2">
        <v>32</v>
      </c>
      <c r="AO56" s="2">
        <v>32</v>
      </c>
      <c r="AP56" s="2">
        <v>33</v>
      </c>
      <c r="AQ56" s="2">
        <v>34</v>
      </c>
      <c r="AR56" s="2">
        <v>34</v>
      </c>
      <c r="AS56" s="2">
        <v>35</v>
      </c>
      <c r="AT56" s="2">
        <v>36</v>
      </c>
      <c r="AU56" s="2">
        <v>36</v>
      </c>
      <c r="AV56" s="2">
        <v>36</v>
      </c>
      <c r="AW56" s="2">
        <v>38</v>
      </c>
      <c r="AX56" s="2">
        <v>39</v>
      </c>
      <c r="AY56" s="2">
        <v>40</v>
      </c>
      <c r="AZ56" s="2">
        <v>42</v>
      </c>
      <c r="BA56" s="2">
        <v>42</v>
      </c>
      <c r="BB56" s="2">
        <v>42</v>
      </c>
      <c r="BC56" s="2">
        <v>43</v>
      </c>
      <c r="BD56" s="2">
        <v>44</v>
      </c>
      <c r="BE56" s="2">
        <v>45</v>
      </c>
      <c r="BF56" s="2">
        <v>45</v>
      </c>
      <c r="BG56" s="2">
        <v>45</v>
      </c>
      <c r="BH56" s="2">
        <v>46</v>
      </c>
      <c r="BI56" s="2">
        <v>46</v>
      </c>
      <c r="BJ56" s="2">
        <v>46</v>
      </c>
      <c r="BK56" s="2">
        <v>46</v>
      </c>
      <c r="BL56" s="2">
        <v>47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613</v>
      </c>
      <c r="B57" s="2">
        <v>133</v>
      </c>
      <c r="C57" s="2">
        <v>60</v>
      </c>
      <c r="D57" s="2">
        <v>0</v>
      </c>
      <c r="E57" s="2">
        <v>0</v>
      </c>
      <c r="F57" s="2">
        <v>1</v>
      </c>
      <c r="G57" s="2">
        <v>1</v>
      </c>
      <c r="H57" s="2">
        <v>2</v>
      </c>
      <c r="I57" s="2">
        <v>2</v>
      </c>
      <c r="J57" s="2">
        <v>5</v>
      </c>
      <c r="K57" s="2">
        <v>7</v>
      </c>
      <c r="L57" s="2">
        <v>7</v>
      </c>
      <c r="M57" s="2">
        <v>7</v>
      </c>
      <c r="N57" s="2">
        <v>8</v>
      </c>
      <c r="O57" s="2">
        <v>9</v>
      </c>
      <c r="P57" s="2">
        <v>9</v>
      </c>
      <c r="Q57" s="2">
        <v>10</v>
      </c>
      <c r="R57" s="2">
        <v>12</v>
      </c>
      <c r="S57" s="2">
        <v>14</v>
      </c>
      <c r="T57" s="2">
        <v>15</v>
      </c>
      <c r="U57" s="2">
        <v>17</v>
      </c>
      <c r="V57" s="2">
        <v>18</v>
      </c>
      <c r="W57" s="2">
        <v>19</v>
      </c>
      <c r="X57" s="2">
        <v>19</v>
      </c>
      <c r="Y57" s="2">
        <v>20</v>
      </c>
      <c r="Z57" s="2">
        <v>20</v>
      </c>
      <c r="AA57" s="2">
        <v>20</v>
      </c>
      <c r="AB57" s="2">
        <v>20</v>
      </c>
      <c r="AC57" s="2">
        <v>21</v>
      </c>
      <c r="AD57" s="2">
        <v>20</v>
      </c>
      <c r="AE57" s="2">
        <v>22</v>
      </c>
      <c r="AF57" s="2">
        <v>23</v>
      </c>
      <c r="AG57" s="2">
        <v>24</v>
      </c>
      <c r="AH57" s="2">
        <v>25</v>
      </c>
      <c r="AI57" s="2">
        <v>28</v>
      </c>
      <c r="AJ57" s="2">
        <v>30</v>
      </c>
      <c r="AK57" s="2">
        <v>32</v>
      </c>
      <c r="AL57" s="2">
        <v>34</v>
      </c>
      <c r="AM57" s="2">
        <v>35</v>
      </c>
      <c r="AN57" s="2">
        <v>36</v>
      </c>
      <c r="AO57" s="2">
        <v>38</v>
      </c>
      <c r="AP57" s="2">
        <v>38</v>
      </c>
      <c r="AQ57" s="2">
        <v>40</v>
      </c>
      <c r="AR57" s="2">
        <v>42</v>
      </c>
      <c r="AS57" s="2">
        <v>42</v>
      </c>
      <c r="AT57" s="2">
        <v>41</v>
      </c>
      <c r="AU57" s="2">
        <v>42</v>
      </c>
      <c r="AV57" s="2">
        <v>42</v>
      </c>
      <c r="AW57" s="2">
        <v>42</v>
      </c>
      <c r="AX57" s="2">
        <v>42</v>
      </c>
      <c r="AY57" s="2">
        <v>41</v>
      </c>
      <c r="AZ57" s="2">
        <v>43</v>
      </c>
      <c r="BA57" s="2">
        <v>43</v>
      </c>
      <c r="BB57" s="2">
        <v>43</v>
      </c>
      <c r="BC57" s="2">
        <v>44</v>
      </c>
      <c r="BD57" s="2">
        <v>44</v>
      </c>
      <c r="BE57" s="2">
        <v>45</v>
      </c>
      <c r="BF57" s="2">
        <v>45</v>
      </c>
      <c r="BG57" s="2">
        <v>46</v>
      </c>
      <c r="BH57" s="2">
        <v>46</v>
      </c>
      <c r="BI57" s="2">
        <v>47</v>
      </c>
      <c r="BJ57" s="2">
        <v>48</v>
      </c>
      <c r="BK57" s="2">
        <v>48</v>
      </c>
      <c r="BL57" s="2">
        <v>49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616</v>
      </c>
      <c r="B58" s="2">
        <v>134</v>
      </c>
      <c r="C58" s="2">
        <v>60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1</v>
      </c>
      <c r="K58" s="2">
        <v>2</v>
      </c>
      <c r="L58" s="2">
        <v>3</v>
      </c>
      <c r="M58" s="2">
        <v>4</v>
      </c>
      <c r="N58" s="2">
        <v>5</v>
      </c>
      <c r="O58" s="2">
        <v>6</v>
      </c>
      <c r="P58" s="2">
        <v>8</v>
      </c>
      <c r="Q58" s="2">
        <v>10</v>
      </c>
      <c r="R58" s="2">
        <v>12</v>
      </c>
      <c r="S58" s="2">
        <v>14</v>
      </c>
      <c r="T58" s="2">
        <v>16</v>
      </c>
      <c r="U58" s="2">
        <v>17</v>
      </c>
      <c r="V58" s="2">
        <v>18</v>
      </c>
      <c r="W58" s="2">
        <v>20</v>
      </c>
      <c r="X58" s="2">
        <v>22</v>
      </c>
      <c r="Y58" s="2">
        <v>23</v>
      </c>
      <c r="Z58" s="2">
        <v>24</v>
      </c>
      <c r="AA58" s="2">
        <v>25</v>
      </c>
      <c r="AB58" s="2">
        <v>25</v>
      </c>
      <c r="AC58" s="2">
        <v>25</v>
      </c>
      <c r="AD58" s="2">
        <v>26</v>
      </c>
      <c r="AE58" s="2">
        <v>29</v>
      </c>
      <c r="AF58" s="2">
        <v>29</v>
      </c>
      <c r="AG58" s="2">
        <v>30</v>
      </c>
      <c r="AH58" s="2">
        <v>31</v>
      </c>
      <c r="AI58" s="2">
        <v>32</v>
      </c>
      <c r="AJ58" s="2">
        <v>33</v>
      </c>
      <c r="AK58" s="2">
        <v>34</v>
      </c>
      <c r="AL58" s="2">
        <v>36</v>
      </c>
      <c r="AM58" s="2">
        <v>38</v>
      </c>
      <c r="AN58" s="2">
        <v>39</v>
      </c>
      <c r="AO58" s="2">
        <v>41</v>
      </c>
      <c r="AP58" s="2">
        <v>42</v>
      </c>
      <c r="AQ58" s="2">
        <v>43</v>
      </c>
      <c r="AR58" s="2">
        <v>44</v>
      </c>
      <c r="AS58" s="2">
        <v>45</v>
      </c>
      <c r="AT58" s="2">
        <v>44</v>
      </c>
      <c r="AU58" s="2">
        <v>44</v>
      </c>
      <c r="AV58" s="2">
        <v>46</v>
      </c>
      <c r="AW58" s="2">
        <v>47</v>
      </c>
      <c r="AX58" s="2">
        <v>48</v>
      </c>
      <c r="AY58" s="2">
        <v>49</v>
      </c>
      <c r="AZ58" s="2">
        <v>50</v>
      </c>
      <c r="BA58" s="2">
        <v>50</v>
      </c>
      <c r="BB58" s="2">
        <v>51</v>
      </c>
      <c r="BC58" s="2">
        <v>51</v>
      </c>
      <c r="BD58" s="2">
        <v>51</v>
      </c>
      <c r="BE58" s="2">
        <v>53</v>
      </c>
      <c r="BF58" s="2">
        <v>54</v>
      </c>
      <c r="BG58" s="2">
        <v>54</v>
      </c>
      <c r="BH58" s="2">
        <v>55</v>
      </c>
      <c r="BI58" s="2">
        <v>56</v>
      </c>
      <c r="BJ58" s="2">
        <v>57</v>
      </c>
      <c r="BK58" s="2">
        <v>58</v>
      </c>
      <c r="BL58" s="2">
        <v>59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221</v>
      </c>
      <c r="B59" s="2">
        <v>135</v>
      </c>
      <c r="C59" s="2">
        <v>60</v>
      </c>
      <c r="D59" s="2">
        <v>0</v>
      </c>
      <c r="E59" s="2">
        <v>0</v>
      </c>
      <c r="F59" s="2">
        <v>1</v>
      </c>
      <c r="G59" s="2">
        <v>1</v>
      </c>
      <c r="H59" s="2">
        <v>2</v>
      </c>
      <c r="I59" s="2">
        <v>2</v>
      </c>
      <c r="J59" s="2">
        <v>3</v>
      </c>
      <c r="K59" s="2">
        <v>4</v>
      </c>
      <c r="L59" s="2">
        <v>5</v>
      </c>
      <c r="M59" s="2">
        <v>6</v>
      </c>
      <c r="N59" s="2">
        <v>6</v>
      </c>
      <c r="O59" s="2">
        <v>6</v>
      </c>
      <c r="P59" s="2">
        <v>7</v>
      </c>
      <c r="Q59" s="2">
        <v>9</v>
      </c>
      <c r="R59" s="2">
        <v>9</v>
      </c>
      <c r="S59" s="2">
        <v>10</v>
      </c>
      <c r="T59" s="2">
        <v>13</v>
      </c>
      <c r="U59" s="2">
        <v>14</v>
      </c>
      <c r="V59" s="2">
        <v>16</v>
      </c>
      <c r="W59" s="2">
        <v>17</v>
      </c>
      <c r="X59" s="2">
        <v>18</v>
      </c>
      <c r="Y59" s="2">
        <v>19</v>
      </c>
      <c r="Z59" s="2">
        <v>20</v>
      </c>
      <c r="AA59" s="2">
        <v>22</v>
      </c>
      <c r="AB59" s="2">
        <v>22</v>
      </c>
      <c r="AC59" s="2">
        <v>23</v>
      </c>
      <c r="AD59" s="2">
        <v>23</v>
      </c>
      <c r="AE59" s="2">
        <v>26</v>
      </c>
      <c r="AF59" s="2">
        <v>27</v>
      </c>
      <c r="AG59" s="2">
        <v>28</v>
      </c>
      <c r="AH59" s="2">
        <v>28</v>
      </c>
      <c r="AI59" s="2">
        <v>31</v>
      </c>
      <c r="AJ59" s="2">
        <v>32</v>
      </c>
      <c r="AK59" s="2">
        <v>33</v>
      </c>
      <c r="AL59" s="2">
        <v>34</v>
      </c>
      <c r="AM59" s="2">
        <v>34</v>
      </c>
      <c r="AN59" s="2">
        <v>35</v>
      </c>
      <c r="AO59" s="2">
        <v>36</v>
      </c>
      <c r="AP59" s="2">
        <v>37</v>
      </c>
      <c r="AQ59" s="2">
        <v>39</v>
      </c>
      <c r="AR59" s="2">
        <v>39</v>
      </c>
      <c r="AS59" s="2">
        <v>40</v>
      </c>
      <c r="AT59" s="2">
        <v>41</v>
      </c>
      <c r="AU59" s="2">
        <v>44</v>
      </c>
      <c r="AV59" s="2">
        <v>45</v>
      </c>
      <c r="AW59" s="2">
        <v>45</v>
      </c>
      <c r="AX59" s="2">
        <v>46</v>
      </c>
      <c r="AY59" s="2">
        <v>46</v>
      </c>
      <c r="AZ59" s="2">
        <v>48</v>
      </c>
      <c r="BA59" s="2">
        <v>48</v>
      </c>
      <c r="BB59" s="2">
        <v>49</v>
      </c>
      <c r="BC59" s="2">
        <v>52</v>
      </c>
      <c r="BD59" s="2">
        <v>53</v>
      </c>
      <c r="BE59" s="2">
        <v>53</v>
      </c>
      <c r="BF59" s="2">
        <v>54</v>
      </c>
      <c r="BG59" s="2">
        <v>56</v>
      </c>
      <c r="BH59" s="2">
        <v>58</v>
      </c>
      <c r="BI59" s="2">
        <v>60</v>
      </c>
      <c r="BJ59" s="2">
        <v>61</v>
      </c>
      <c r="BK59" s="2">
        <v>62</v>
      </c>
      <c r="BL59" s="2">
        <v>61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666</v>
      </c>
      <c r="B60" s="2">
        <v>136</v>
      </c>
      <c r="C60" s="2">
        <v>60</v>
      </c>
      <c r="D60" s="2">
        <v>0</v>
      </c>
      <c r="E60" s="2">
        <v>3</v>
      </c>
      <c r="F60" s="2">
        <v>6</v>
      </c>
      <c r="G60" s="2">
        <v>7</v>
      </c>
      <c r="H60" s="2">
        <v>8</v>
      </c>
      <c r="I60" s="2">
        <v>7</v>
      </c>
      <c r="J60" s="2">
        <v>7</v>
      </c>
      <c r="K60" s="2">
        <v>8</v>
      </c>
      <c r="L60" s="2">
        <v>9</v>
      </c>
      <c r="M60" s="2">
        <v>11</v>
      </c>
      <c r="N60" s="2">
        <v>12</v>
      </c>
      <c r="O60" s="2">
        <v>12</v>
      </c>
      <c r="P60" s="2">
        <v>15</v>
      </c>
      <c r="Q60" s="2">
        <v>16</v>
      </c>
      <c r="R60" s="2">
        <v>16</v>
      </c>
      <c r="S60" s="2">
        <v>16</v>
      </c>
      <c r="T60" s="2">
        <v>17</v>
      </c>
      <c r="U60" s="2">
        <v>17</v>
      </c>
      <c r="V60" s="2">
        <v>19</v>
      </c>
      <c r="W60" s="2">
        <v>20</v>
      </c>
      <c r="X60" s="2">
        <v>21</v>
      </c>
      <c r="Y60" s="2">
        <v>21</v>
      </c>
      <c r="Z60" s="2">
        <v>22</v>
      </c>
      <c r="AA60" s="2">
        <v>22</v>
      </c>
      <c r="AB60" s="2">
        <v>23</v>
      </c>
      <c r="AC60" s="2">
        <v>25</v>
      </c>
      <c r="AD60" s="2">
        <v>24</v>
      </c>
      <c r="AE60" s="2">
        <v>25</v>
      </c>
      <c r="AF60" s="2">
        <v>26</v>
      </c>
      <c r="AG60" s="2">
        <v>26</v>
      </c>
      <c r="AH60" s="2">
        <v>27</v>
      </c>
      <c r="AI60" s="2">
        <v>29</v>
      </c>
      <c r="AJ60" s="2">
        <v>31</v>
      </c>
      <c r="AK60" s="2">
        <v>32</v>
      </c>
      <c r="AL60" s="2">
        <v>35</v>
      </c>
      <c r="AM60" s="2">
        <v>35</v>
      </c>
      <c r="AN60" s="2">
        <v>37</v>
      </c>
      <c r="AO60" s="2">
        <v>37</v>
      </c>
      <c r="AP60" s="2">
        <v>38</v>
      </c>
      <c r="AQ60" s="2">
        <v>38</v>
      </c>
      <c r="AR60" s="2">
        <v>39</v>
      </c>
      <c r="AS60" s="2">
        <v>40</v>
      </c>
      <c r="AT60" s="2">
        <v>39</v>
      </c>
      <c r="AU60" s="2">
        <v>40</v>
      </c>
      <c r="AV60" s="2">
        <v>41</v>
      </c>
      <c r="AW60" s="2">
        <v>43</v>
      </c>
      <c r="AX60" s="2">
        <v>44</v>
      </c>
      <c r="AY60" s="2">
        <v>44</v>
      </c>
      <c r="AZ60" s="2">
        <v>44</v>
      </c>
      <c r="BA60" s="2">
        <v>44</v>
      </c>
      <c r="BB60" s="2">
        <v>45</v>
      </c>
      <c r="BC60" s="2">
        <v>47</v>
      </c>
      <c r="BD60" s="2">
        <v>49</v>
      </c>
      <c r="BE60" s="2">
        <v>50</v>
      </c>
      <c r="BF60" s="2">
        <v>52</v>
      </c>
      <c r="BG60" s="2">
        <v>55</v>
      </c>
      <c r="BH60" s="2">
        <v>56</v>
      </c>
      <c r="BI60" s="2">
        <v>58</v>
      </c>
      <c r="BJ60" s="2">
        <v>59</v>
      </c>
      <c r="BK60" s="2">
        <v>60</v>
      </c>
      <c r="BL60" s="2">
        <v>61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587</v>
      </c>
      <c r="B61" s="2">
        <v>137</v>
      </c>
      <c r="C61" s="2">
        <v>60</v>
      </c>
      <c r="D61" s="2">
        <v>0</v>
      </c>
      <c r="E61" s="2">
        <v>1</v>
      </c>
      <c r="F61" s="2">
        <v>2</v>
      </c>
      <c r="G61" s="2">
        <v>4</v>
      </c>
      <c r="H61" s="2">
        <v>6</v>
      </c>
      <c r="I61" s="2">
        <v>6</v>
      </c>
      <c r="J61" s="2">
        <v>10</v>
      </c>
      <c r="K61" s="2">
        <v>10</v>
      </c>
      <c r="L61" s="2">
        <v>11</v>
      </c>
      <c r="M61" s="2">
        <v>14</v>
      </c>
      <c r="N61" s="2">
        <v>16</v>
      </c>
      <c r="O61" s="2">
        <v>16</v>
      </c>
      <c r="P61" s="2">
        <v>16</v>
      </c>
      <c r="Q61" s="2">
        <v>18</v>
      </c>
      <c r="R61" s="2">
        <v>18</v>
      </c>
      <c r="S61" s="2">
        <v>19</v>
      </c>
      <c r="T61" s="2">
        <v>21</v>
      </c>
      <c r="U61" s="2">
        <v>22</v>
      </c>
      <c r="V61" s="2">
        <v>24</v>
      </c>
      <c r="W61" s="2">
        <v>24</v>
      </c>
      <c r="X61" s="2">
        <v>25</v>
      </c>
      <c r="Y61" s="2">
        <v>26</v>
      </c>
      <c r="Z61" s="2">
        <v>27</v>
      </c>
      <c r="AA61" s="2">
        <v>28</v>
      </c>
      <c r="AB61" s="2">
        <v>31</v>
      </c>
      <c r="AC61" s="2">
        <v>33</v>
      </c>
      <c r="AD61" s="2">
        <v>34</v>
      </c>
      <c r="AE61" s="2">
        <v>34</v>
      </c>
      <c r="AF61" s="2">
        <v>34</v>
      </c>
      <c r="AG61" s="2">
        <v>34</v>
      </c>
      <c r="AH61" s="2">
        <v>34</v>
      </c>
      <c r="AI61" s="2">
        <v>35</v>
      </c>
      <c r="AJ61" s="2">
        <v>36</v>
      </c>
      <c r="AK61" s="2">
        <v>37</v>
      </c>
      <c r="AL61" s="2">
        <v>38</v>
      </c>
      <c r="AM61" s="2">
        <v>39</v>
      </c>
      <c r="AN61" s="2">
        <v>40</v>
      </c>
      <c r="AO61" s="2">
        <v>40</v>
      </c>
      <c r="AP61" s="2">
        <v>41</v>
      </c>
      <c r="AQ61" s="2">
        <v>43</v>
      </c>
      <c r="AR61" s="2">
        <v>44</v>
      </c>
      <c r="AS61" s="2">
        <v>44</v>
      </c>
      <c r="AT61" s="2">
        <v>43</v>
      </c>
      <c r="AU61" s="2">
        <v>44</v>
      </c>
      <c r="AV61" s="2">
        <v>45</v>
      </c>
      <c r="AW61" s="2">
        <v>47</v>
      </c>
      <c r="AX61" s="2">
        <v>49</v>
      </c>
      <c r="AY61" s="2">
        <v>49</v>
      </c>
      <c r="AZ61" s="2">
        <v>49</v>
      </c>
      <c r="BA61" s="2">
        <v>49</v>
      </c>
      <c r="BB61" s="2">
        <v>50</v>
      </c>
      <c r="BC61" s="2">
        <v>51</v>
      </c>
      <c r="BD61" s="2">
        <v>52</v>
      </c>
      <c r="BE61" s="2">
        <v>52</v>
      </c>
      <c r="BF61" s="2">
        <v>54</v>
      </c>
      <c r="BG61" s="2">
        <v>56</v>
      </c>
      <c r="BH61" s="2">
        <v>57</v>
      </c>
      <c r="BI61" s="2">
        <v>59</v>
      </c>
      <c r="BJ61" s="2">
        <v>60</v>
      </c>
      <c r="BK61" s="2">
        <v>61</v>
      </c>
      <c r="BL61" s="2">
        <v>62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667</v>
      </c>
      <c r="B62" s="2">
        <v>138</v>
      </c>
      <c r="C62" s="2">
        <v>60</v>
      </c>
      <c r="D62" s="2">
        <v>0</v>
      </c>
      <c r="E62" s="2">
        <v>2</v>
      </c>
      <c r="F62" s="2">
        <v>4</v>
      </c>
      <c r="G62" s="2">
        <v>4</v>
      </c>
      <c r="H62" s="2">
        <v>5</v>
      </c>
      <c r="I62" s="2">
        <v>5</v>
      </c>
      <c r="J62" s="2">
        <v>6</v>
      </c>
      <c r="K62" s="2">
        <v>7</v>
      </c>
      <c r="L62" s="2">
        <v>8</v>
      </c>
      <c r="M62" s="2">
        <v>10</v>
      </c>
      <c r="N62" s="2">
        <v>11</v>
      </c>
      <c r="O62" s="2">
        <v>12</v>
      </c>
      <c r="P62" s="2">
        <v>13</v>
      </c>
      <c r="Q62" s="2">
        <v>17</v>
      </c>
      <c r="R62" s="2">
        <v>18</v>
      </c>
      <c r="S62" s="2">
        <v>19</v>
      </c>
      <c r="T62" s="2">
        <v>20</v>
      </c>
      <c r="U62" s="2">
        <v>22</v>
      </c>
      <c r="V62" s="2">
        <v>25</v>
      </c>
      <c r="W62" s="2">
        <v>27</v>
      </c>
      <c r="X62" s="2">
        <v>28</v>
      </c>
      <c r="Y62" s="2">
        <v>30</v>
      </c>
      <c r="Z62" s="2">
        <v>31</v>
      </c>
      <c r="AA62" s="2">
        <v>31</v>
      </c>
      <c r="AB62" s="2">
        <v>33</v>
      </c>
      <c r="AC62" s="2">
        <v>33</v>
      </c>
      <c r="AD62" s="2">
        <v>33</v>
      </c>
      <c r="AE62" s="2">
        <v>36</v>
      </c>
      <c r="AF62" s="2">
        <v>37</v>
      </c>
      <c r="AG62" s="2">
        <v>38</v>
      </c>
      <c r="AH62" s="2">
        <v>38</v>
      </c>
      <c r="AI62" s="2">
        <v>41</v>
      </c>
      <c r="AJ62" s="2">
        <v>43</v>
      </c>
      <c r="AK62" s="2">
        <v>44</v>
      </c>
      <c r="AL62" s="2">
        <v>46</v>
      </c>
      <c r="AM62" s="2">
        <v>47</v>
      </c>
      <c r="AN62" s="2">
        <v>49</v>
      </c>
      <c r="AO62" s="2">
        <v>50</v>
      </c>
      <c r="AP62" s="2">
        <v>51</v>
      </c>
      <c r="AQ62" s="2">
        <v>52</v>
      </c>
      <c r="AR62" s="2">
        <v>53</v>
      </c>
      <c r="AS62" s="2">
        <v>55</v>
      </c>
      <c r="AT62" s="2">
        <v>56</v>
      </c>
      <c r="AU62" s="2">
        <v>58</v>
      </c>
      <c r="AV62" s="2">
        <v>59</v>
      </c>
      <c r="AW62" s="2">
        <v>59</v>
      </c>
      <c r="AX62" s="2">
        <v>60</v>
      </c>
      <c r="AY62" s="2">
        <v>60</v>
      </c>
      <c r="AZ62" s="2">
        <v>61</v>
      </c>
      <c r="BA62" s="2">
        <v>62</v>
      </c>
      <c r="BB62" s="2">
        <v>63</v>
      </c>
      <c r="BC62" s="2">
        <v>64</v>
      </c>
      <c r="BD62" s="2">
        <v>64</v>
      </c>
      <c r="BE62" s="2">
        <v>65</v>
      </c>
      <c r="BF62" s="2">
        <v>67</v>
      </c>
      <c r="BG62" s="2">
        <v>68</v>
      </c>
      <c r="BH62" s="2">
        <v>68</v>
      </c>
      <c r="BI62" s="2">
        <v>70</v>
      </c>
      <c r="BJ62" s="2">
        <v>72</v>
      </c>
      <c r="BK62" s="2">
        <v>73</v>
      </c>
      <c r="BL62" s="2">
        <v>75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420</v>
      </c>
      <c r="B63" s="2">
        <v>139</v>
      </c>
      <c r="C63" s="2">
        <v>60</v>
      </c>
      <c r="D63" s="2">
        <v>0</v>
      </c>
      <c r="E63" s="2">
        <v>1</v>
      </c>
      <c r="F63" s="2">
        <v>2</v>
      </c>
      <c r="G63" s="2">
        <v>3</v>
      </c>
      <c r="H63" s="2">
        <v>3</v>
      </c>
      <c r="I63" s="2">
        <v>4</v>
      </c>
      <c r="J63" s="2">
        <v>4</v>
      </c>
      <c r="K63" s="2">
        <v>5</v>
      </c>
      <c r="L63" s="2">
        <v>7</v>
      </c>
      <c r="M63" s="2">
        <v>8</v>
      </c>
      <c r="N63" s="2">
        <v>9</v>
      </c>
      <c r="O63" s="2">
        <v>9</v>
      </c>
      <c r="P63" s="2">
        <v>12</v>
      </c>
      <c r="Q63" s="2">
        <v>14</v>
      </c>
      <c r="R63" s="2">
        <v>17</v>
      </c>
      <c r="S63" s="2">
        <v>16</v>
      </c>
      <c r="T63" s="2">
        <v>17</v>
      </c>
      <c r="U63" s="2">
        <v>18</v>
      </c>
      <c r="V63" s="2">
        <v>18</v>
      </c>
      <c r="W63" s="2">
        <v>20</v>
      </c>
      <c r="X63" s="2">
        <v>23</v>
      </c>
      <c r="Y63" s="2">
        <v>22</v>
      </c>
      <c r="Z63" s="2">
        <v>23</v>
      </c>
      <c r="AA63" s="2">
        <v>25</v>
      </c>
      <c r="AB63" s="2">
        <v>25</v>
      </c>
      <c r="AC63" s="2">
        <v>26</v>
      </c>
      <c r="AD63" s="2">
        <v>27</v>
      </c>
      <c r="AE63" s="2">
        <v>30</v>
      </c>
      <c r="AF63" s="2">
        <v>31</v>
      </c>
      <c r="AG63" s="2">
        <v>32</v>
      </c>
      <c r="AH63" s="2">
        <v>34</v>
      </c>
      <c r="AI63" s="2">
        <v>36</v>
      </c>
      <c r="AJ63" s="2">
        <v>38</v>
      </c>
      <c r="AK63" s="2">
        <v>41</v>
      </c>
      <c r="AL63" s="2">
        <v>43</v>
      </c>
      <c r="AM63" s="2">
        <v>44</v>
      </c>
      <c r="AN63" s="2">
        <v>45</v>
      </c>
      <c r="AO63" s="2">
        <v>46</v>
      </c>
      <c r="AP63" s="2">
        <v>47</v>
      </c>
      <c r="AQ63" s="2">
        <v>50</v>
      </c>
      <c r="AR63" s="2">
        <v>51</v>
      </c>
      <c r="AS63" s="2">
        <v>51</v>
      </c>
      <c r="AT63" s="2">
        <v>51</v>
      </c>
      <c r="AU63" s="2">
        <v>52</v>
      </c>
      <c r="AV63" s="2">
        <v>54</v>
      </c>
      <c r="AW63" s="2">
        <v>54</v>
      </c>
      <c r="AX63" s="2">
        <v>55</v>
      </c>
      <c r="AY63" s="2">
        <v>56</v>
      </c>
      <c r="AZ63" s="2">
        <v>57</v>
      </c>
      <c r="BA63" s="2">
        <v>59</v>
      </c>
      <c r="BB63" s="2">
        <v>60</v>
      </c>
      <c r="BC63" s="2">
        <v>62</v>
      </c>
      <c r="BD63" s="2">
        <v>65</v>
      </c>
      <c r="BE63" s="2">
        <v>66</v>
      </c>
      <c r="BF63" s="2">
        <v>68</v>
      </c>
      <c r="BG63" s="2">
        <v>69</v>
      </c>
      <c r="BH63" s="2">
        <v>71</v>
      </c>
      <c r="BI63" s="2">
        <v>72</v>
      </c>
      <c r="BJ63" s="2">
        <v>72</v>
      </c>
      <c r="BK63" s="2">
        <v>74</v>
      </c>
      <c r="BL63" s="2">
        <v>75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617</v>
      </c>
      <c r="B64" s="2">
        <v>140</v>
      </c>
      <c r="C64" s="2">
        <v>60</v>
      </c>
      <c r="D64" s="2">
        <v>0</v>
      </c>
      <c r="E64" s="2">
        <v>1</v>
      </c>
      <c r="F64" s="2">
        <v>2</v>
      </c>
      <c r="G64" s="2">
        <v>4</v>
      </c>
      <c r="H64" s="2">
        <v>5</v>
      </c>
      <c r="I64" s="2">
        <v>4</v>
      </c>
      <c r="J64" s="2">
        <v>6</v>
      </c>
      <c r="K64" s="2">
        <v>6</v>
      </c>
      <c r="L64" s="2">
        <v>7</v>
      </c>
      <c r="M64" s="2">
        <v>8</v>
      </c>
      <c r="N64" s="2">
        <v>10</v>
      </c>
      <c r="O64" s="2">
        <v>11</v>
      </c>
      <c r="P64" s="2">
        <v>12</v>
      </c>
      <c r="Q64" s="2">
        <v>15</v>
      </c>
      <c r="R64" s="2">
        <v>17</v>
      </c>
      <c r="S64" s="2">
        <v>19</v>
      </c>
      <c r="T64" s="2">
        <v>23</v>
      </c>
      <c r="U64" s="2">
        <v>26</v>
      </c>
      <c r="V64" s="2">
        <v>28</v>
      </c>
      <c r="W64" s="2">
        <v>29</v>
      </c>
      <c r="X64" s="2">
        <v>29</v>
      </c>
      <c r="Y64" s="2">
        <v>29</v>
      </c>
      <c r="Z64" s="2">
        <v>30</v>
      </c>
      <c r="AA64" s="2">
        <v>31</v>
      </c>
      <c r="AB64" s="2">
        <v>32</v>
      </c>
      <c r="AC64" s="2">
        <v>33</v>
      </c>
      <c r="AD64" s="2">
        <v>33</v>
      </c>
      <c r="AE64" s="2">
        <v>34</v>
      </c>
      <c r="AF64" s="2">
        <v>34</v>
      </c>
      <c r="AG64" s="2">
        <v>34</v>
      </c>
      <c r="AH64" s="2">
        <v>35</v>
      </c>
      <c r="AI64" s="2">
        <v>37</v>
      </c>
      <c r="AJ64" s="2">
        <v>39</v>
      </c>
      <c r="AK64" s="2">
        <v>41</v>
      </c>
      <c r="AL64" s="2">
        <v>43</v>
      </c>
      <c r="AM64" s="2">
        <v>44</v>
      </c>
      <c r="AN64" s="2">
        <v>45</v>
      </c>
      <c r="AO64" s="2">
        <v>47</v>
      </c>
      <c r="AP64" s="2">
        <v>47</v>
      </c>
      <c r="AQ64" s="2">
        <v>49</v>
      </c>
      <c r="AR64" s="2">
        <v>51</v>
      </c>
      <c r="AS64" s="2">
        <v>52</v>
      </c>
      <c r="AT64" s="2">
        <v>51</v>
      </c>
      <c r="AU64" s="2">
        <v>54</v>
      </c>
      <c r="AV64" s="2">
        <v>54</v>
      </c>
      <c r="AW64" s="2">
        <v>57</v>
      </c>
      <c r="AX64" s="2">
        <v>57</v>
      </c>
      <c r="AY64" s="2">
        <v>58</v>
      </c>
      <c r="AZ64" s="2">
        <v>59</v>
      </c>
      <c r="BA64" s="2">
        <v>61</v>
      </c>
      <c r="BB64" s="2">
        <v>62</v>
      </c>
      <c r="BC64" s="2">
        <v>63</v>
      </c>
      <c r="BD64" s="2">
        <v>66</v>
      </c>
      <c r="BE64" s="2">
        <v>67</v>
      </c>
      <c r="BF64" s="2">
        <v>68</v>
      </c>
      <c r="BG64" s="2">
        <v>68</v>
      </c>
      <c r="BH64" s="2">
        <v>69</v>
      </c>
      <c r="BI64" s="2">
        <v>70</v>
      </c>
      <c r="BJ64" s="2">
        <v>72</v>
      </c>
      <c r="BK64" s="2">
        <v>73</v>
      </c>
      <c r="BL64" s="2">
        <v>76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618</v>
      </c>
      <c r="B65" s="2">
        <v>141</v>
      </c>
      <c r="C65" s="2">
        <v>60</v>
      </c>
      <c r="D65" s="2">
        <v>0</v>
      </c>
      <c r="E65" s="2">
        <v>2</v>
      </c>
      <c r="F65" s="2">
        <v>4</v>
      </c>
      <c r="G65" s="2">
        <v>4</v>
      </c>
      <c r="H65" s="2">
        <v>4</v>
      </c>
      <c r="I65" s="2">
        <v>4</v>
      </c>
      <c r="J65" s="2">
        <v>5</v>
      </c>
      <c r="K65" s="2">
        <v>6</v>
      </c>
      <c r="L65" s="2">
        <v>7</v>
      </c>
      <c r="M65" s="2">
        <v>8</v>
      </c>
      <c r="N65" s="2">
        <v>9</v>
      </c>
      <c r="O65" s="2">
        <v>10</v>
      </c>
      <c r="P65" s="2">
        <v>11</v>
      </c>
      <c r="Q65" s="2">
        <v>13</v>
      </c>
      <c r="R65" s="2">
        <v>15</v>
      </c>
      <c r="S65" s="2">
        <v>16</v>
      </c>
      <c r="T65" s="2">
        <v>18</v>
      </c>
      <c r="U65" s="2">
        <v>20</v>
      </c>
      <c r="V65" s="2">
        <v>22</v>
      </c>
      <c r="W65" s="2">
        <v>24</v>
      </c>
      <c r="X65" s="2">
        <v>25</v>
      </c>
      <c r="Y65" s="2">
        <v>24</v>
      </c>
      <c r="Z65" s="2">
        <v>24</v>
      </c>
      <c r="AA65" s="2">
        <v>25</v>
      </c>
      <c r="AB65" s="2">
        <v>26</v>
      </c>
      <c r="AC65" s="2">
        <v>27</v>
      </c>
      <c r="AD65" s="2">
        <v>27</v>
      </c>
      <c r="AE65" s="2">
        <v>30</v>
      </c>
      <c r="AF65" s="2">
        <v>31</v>
      </c>
      <c r="AG65" s="2">
        <v>33</v>
      </c>
      <c r="AH65" s="2">
        <v>33</v>
      </c>
      <c r="AI65" s="2">
        <v>34</v>
      </c>
      <c r="AJ65" s="2">
        <v>35</v>
      </c>
      <c r="AK65" s="2">
        <v>37</v>
      </c>
      <c r="AL65" s="2">
        <v>39</v>
      </c>
      <c r="AM65" s="2">
        <v>40</v>
      </c>
      <c r="AN65" s="2">
        <v>42</v>
      </c>
      <c r="AO65" s="2">
        <v>44</v>
      </c>
      <c r="AP65" s="2">
        <v>45</v>
      </c>
      <c r="AQ65" s="2">
        <v>48</v>
      </c>
      <c r="AR65" s="2">
        <v>51</v>
      </c>
      <c r="AS65" s="2">
        <v>54</v>
      </c>
      <c r="AT65" s="2">
        <v>53</v>
      </c>
      <c r="AU65" s="2">
        <v>55</v>
      </c>
      <c r="AV65" s="2">
        <v>55</v>
      </c>
      <c r="AW65" s="2">
        <v>57</v>
      </c>
      <c r="AX65" s="2">
        <v>58</v>
      </c>
      <c r="AY65" s="2">
        <v>60</v>
      </c>
      <c r="AZ65" s="2">
        <v>61</v>
      </c>
      <c r="BA65" s="2">
        <v>62</v>
      </c>
      <c r="BB65" s="2">
        <v>63</v>
      </c>
      <c r="BC65" s="2">
        <v>66</v>
      </c>
      <c r="BD65" s="2">
        <v>69</v>
      </c>
      <c r="BE65" s="2">
        <v>70</v>
      </c>
      <c r="BF65" s="2">
        <v>72</v>
      </c>
      <c r="BG65" s="2">
        <v>74</v>
      </c>
      <c r="BH65" s="2">
        <v>75</v>
      </c>
      <c r="BI65" s="2">
        <v>76</v>
      </c>
      <c r="BJ65" s="2">
        <v>76</v>
      </c>
      <c r="BK65" s="2">
        <v>76</v>
      </c>
      <c r="BL65" s="2">
        <v>78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668</v>
      </c>
      <c r="B66" s="2">
        <v>142</v>
      </c>
      <c r="C66" s="2">
        <v>60</v>
      </c>
      <c r="D66" s="2">
        <v>0</v>
      </c>
      <c r="E66" s="2">
        <v>0</v>
      </c>
      <c r="F66" s="2">
        <v>1</v>
      </c>
      <c r="G66" s="2">
        <v>3</v>
      </c>
      <c r="H66" s="2">
        <v>4</v>
      </c>
      <c r="I66" s="2">
        <v>5</v>
      </c>
      <c r="J66" s="2">
        <v>6</v>
      </c>
      <c r="K66" s="2">
        <v>7</v>
      </c>
      <c r="L66" s="2">
        <v>9</v>
      </c>
      <c r="M66" s="2">
        <v>11</v>
      </c>
      <c r="N66" s="2">
        <v>13</v>
      </c>
      <c r="O66" s="2">
        <v>15</v>
      </c>
      <c r="P66" s="2">
        <v>17</v>
      </c>
      <c r="Q66" s="2">
        <v>22</v>
      </c>
      <c r="R66" s="2">
        <v>24</v>
      </c>
      <c r="S66" s="2">
        <v>24</v>
      </c>
      <c r="T66" s="2">
        <v>24</v>
      </c>
      <c r="U66" s="2">
        <v>28</v>
      </c>
      <c r="V66" s="2">
        <v>30</v>
      </c>
      <c r="W66" s="2">
        <v>34</v>
      </c>
      <c r="X66" s="2">
        <v>36</v>
      </c>
      <c r="Y66" s="2">
        <v>37</v>
      </c>
      <c r="Z66" s="2">
        <v>38</v>
      </c>
      <c r="AA66" s="2">
        <v>39</v>
      </c>
      <c r="AB66" s="2">
        <v>40</v>
      </c>
      <c r="AC66" s="2">
        <v>41</v>
      </c>
      <c r="AD66" s="2">
        <v>41</v>
      </c>
      <c r="AE66" s="2">
        <v>43</v>
      </c>
      <c r="AF66" s="2">
        <v>43</v>
      </c>
      <c r="AG66" s="2">
        <v>44</v>
      </c>
      <c r="AH66" s="2">
        <v>45</v>
      </c>
      <c r="AI66" s="2">
        <v>47</v>
      </c>
      <c r="AJ66" s="2">
        <v>48</v>
      </c>
      <c r="AK66" s="2">
        <v>49</v>
      </c>
      <c r="AL66" s="2">
        <v>51</v>
      </c>
      <c r="AM66" s="2">
        <v>52</v>
      </c>
      <c r="AN66" s="2">
        <v>53</v>
      </c>
      <c r="AO66" s="2">
        <v>54</v>
      </c>
      <c r="AP66" s="2">
        <v>55</v>
      </c>
      <c r="AQ66" s="2">
        <v>57</v>
      </c>
      <c r="AR66" s="2">
        <v>58</v>
      </c>
      <c r="AS66" s="2">
        <v>60</v>
      </c>
      <c r="AT66" s="2">
        <v>61</v>
      </c>
      <c r="AU66" s="2">
        <v>61</v>
      </c>
      <c r="AV66" s="2">
        <v>62</v>
      </c>
      <c r="AW66" s="2">
        <v>64</v>
      </c>
      <c r="AX66" s="2">
        <v>65</v>
      </c>
      <c r="AY66" s="2">
        <v>66</v>
      </c>
      <c r="AZ66" s="2">
        <v>68</v>
      </c>
      <c r="BA66" s="2">
        <v>69</v>
      </c>
      <c r="BB66" s="2">
        <v>71</v>
      </c>
      <c r="BC66" s="2">
        <v>71</v>
      </c>
      <c r="BD66" s="2">
        <v>73</v>
      </c>
      <c r="BE66" s="2">
        <v>74</v>
      </c>
      <c r="BF66" s="2">
        <v>76</v>
      </c>
      <c r="BG66" s="2">
        <v>77</v>
      </c>
      <c r="BH66" s="2">
        <v>77</v>
      </c>
      <c r="BI66" s="2">
        <v>78</v>
      </c>
      <c r="BJ66" s="2">
        <v>80</v>
      </c>
      <c r="BK66" s="2">
        <v>82</v>
      </c>
      <c r="BL66" s="2">
        <v>83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213</v>
      </c>
      <c r="B67" s="2">
        <v>143</v>
      </c>
      <c r="C67" s="2">
        <v>69</v>
      </c>
      <c r="D67" s="2">
        <v>0</v>
      </c>
      <c r="E67" s="2">
        <v>1</v>
      </c>
      <c r="F67" s="2">
        <v>1</v>
      </c>
      <c r="G67" s="2">
        <v>1</v>
      </c>
      <c r="H67" s="2">
        <v>1</v>
      </c>
      <c r="I67" s="2">
        <v>0</v>
      </c>
      <c r="J67" s="2">
        <v>1</v>
      </c>
      <c r="K67" s="2">
        <v>1</v>
      </c>
      <c r="L67" s="2">
        <v>1</v>
      </c>
      <c r="M67" s="2">
        <v>2</v>
      </c>
      <c r="N67" s="2">
        <v>2</v>
      </c>
      <c r="O67" s="2">
        <v>3</v>
      </c>
      <c r="P67" s="2">
        <v>5</v>
      </c>
      <c r="Q67" s="2">
        <v>6</v>
      </c>
      <c r="R67" s="2">
        <v>6</v>
      </c>
      <c r="S67" s="2">
        <v>7</v>
      </c>
      <c r="T67" s="2">
        <v>7</v>
      </c>
      <c r="U67" s="2">
        <v>7</v>
      </c>
      <c r="V67" s="2">
        <v>7</v>
      </c>
      <c r="W67" s="2">
        <v>7</v>
      </c>
      <c r="X67" s="2">
        <v>8</v>
      </c>
      <c r="Y67" s="2">
        <v>9</v>
      </c>
      <c r="Z67" s="2">
        <v>9</v>
      </c>
      <c r="AA67" s="2">
        <v>9</v>
      </c>
      <c r="AB67" s="2">
        <v>9</v>
      </c>
      <c r="AC67" s="2">
        <v>8</v>
      </c>
      <c r="AD67" s="2">
        <v>8</v>
      </c>
      <c r="AE67" s="2">
        <v>7</v>
      </c>
      <c r="AF67" s="2">
        <v>7</v>
      </c>
      <c r="AG67" s="2">
        <v>7</v>
      </c>
      <c r="AH67" s="2">
        <v>8</v>
      </c>
      <c r="AI67" s="2">
        <v>9</v>
      </c>
      <c r="AJ67" s="2">
        <v>9</v>
      </c>
      <c r="AK67" s="2">
        <v>9</v>
      </c>
      <c r="AL67" s="2">
        <v>11</v>
      </c>
      <c r="AM67" s="2">
        <v>11</v>
      </c>
      <c r="AN67" s="2">
        <v>11</v>
      </c>
      <c r="AO67" s="2">
        <v>12</v>
      </c>
      <c r="AP67" s="2">
        <v>13</v>
      </c>
      <c r="AQ67" s="2">
        <v>13</v>
      </c>
      <c r="AR67" s="2">
        <v>13</v>
      </c>
      <c r="AS67" s="2">
        <v>14</v>
      </c>
      <c r="AT67" s="2">
        <v>13</v>
      </c>
      <c r="AU67" s="2">
        <v>13</v>
      </c>
      <c r="AV67" s="2">
        <v>14</v>
      </c>
      <c r="AW67" s="2">
        <v>14</v>
      </c>
      <c r="AX67" s="2">
        <v>14</v>
      </c>
      <c r="AY67" s="2">
        <v>14</v>
      </c>
      <c r="AZ67" s="2">
        <v>14</v>
      </c>
      <c r="BA67" s="2">
        <v>14</v>
      </c>
      <c r="BB67" s="2">
        <v>15</v>
      </c>
      <c r="BC67" s="2">
        <v>16</v>
      </c>
      <c r="BD67" s="2">
        <v>17</v>
      </c>
      <c r="BE67" s="2">
        <v>17</v>
      </c>
      <c r="BF67" s="2">
        <v>18</v>
      </c>
      <c r="BG67" s="2">
        <v>18</v>
      </c>
      <c r="BH67" s="2">
        <v>18</v>
      </c>
      <c r="BI67" s="2">
        <v>18</v>
      </c>
      <c r="BJ67" s="2">
        <v>18</v>
      </c>
      <c r="BK67" s="2">
        <v>18</v>
      </c>
      <c r="BL67" s="2">
        <v>17</v>
      </c>
      <c r="BM67" s="2">
        <v>19</v>
      </c>
      <c r="BN67" s="2">
        <v>20</v>
      </c>
      <c r="BO67" s="2">
        <v>20</v>
      </c>
      <c r="BP67" s="2">
        <v>20</v>
      </c>
      <c r="BQ67" s="2">
        <v>21</v>
      </c>
      <c r="BR67" s="2">
        <v>21</v>
      </c>
      <c r="BS67" s="2">
        <v>23</v>
      </c>
      <c r="BT67" s="2">
        <v>24</v>
      </c>
      <c r="BU67" s="2">
        <v>25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401</v>
      </c>
      <c r="B68" s="2">
        <v>144</v>
      </c>
      <c r="C68" s="2">
        <v>69</v>
      </c>
      <c r="D68" s="2">
        <v>0</v>
      </c>
      <c r="E68" s="2">
        <v>1</v>
      </c>
      <c r="F68" s="2">
        <v>2</v>
      </c>
      <c r="G68" s="2">
        <v>2</v>
      </c>
      <c r="H68" s="2">
        <v>2</v>
      </c>
      <c r="I68" s="2">
        <v>4</v>
      </c>
      <c r="J68" s="2">
        <v>6</v>
      </c>
      <c r="K68" s="2">
        <v>6</v>
      </c>
      <c r="L68" s="2">
        <v>6</v>
      </c>
      <c r="M68" s="2">
        <v>6</v>
      </c>
      <c r="N68" s="2">
        <v>7</v>
      </c>
      <c r="O68" s="2">
        <v>7</v>
      </c>
      <c r="P68" s="2">
        <v>8</v>
      </c>
      <c r="Q68" s="2">
        <v>8</v>
      </c>
      <c r="R68" s="2">
        <v>9</v>
      </c>
      <c r="S68" s="2">
        <v>9</v>
      </c>
      <c r="T68" s="2">
        <v>12</v>
      </c>
      <c r="U68" s="2">
        <v>13</v>
      </c>
      <c r="V68" s="2">
        <v>14</v>
      </c>
      <c r="W68" s="2">
        <v>15</v>
      </c>
      <c r="X68" s="2">
        <v>17</v>
      </c>
      <c r="Y68" s="2">
        <v>16</v>
      </c>
      <c r="Z68" s="2">
        <v>16</v>
      </c>
      <c r="AA68" s="2">
        <v>16</v>
      </c>
      <c r="AB68" s="2">
        <v>16</v>
      </c>
      <c r="AC68" s="2">
        <v>15</v>
      </c>
      <c r="AD68" s="2">
        <v>14</v>
      </c>
      <c r="AE68" s="2">
        <v>15</v>
      </c>
      <c r="AF68" s="2">
        <v>16</v>
      </c>
      <c r="AG68" s="2">
        <v>16</v>
      </c>
      <c r="AH68" s="2">
        <v>16</v>
      </c>
      <c r="AI68" s="2">
        <v>16</v>
      </c>
      <c r="AJ68" s="2">
        <v>16</v>
      </c>
      <c r="AK68" s="2">
        <v>18</v>
      </c>
      <c r="AL68" s="2">
        <v>18</v>
      </c>
      <c r="AM68" s="2">
        <v>18</v>
      </c>
      <c r="AN68" s="2">
        <v>20</v>
      </c>
      <c r="AO68" s="2">
        <v>21</v>
      </c>
      <c r="AP68" s="2">
        <v>21</v>
      </c>
      <c r="AQ68" s="2">
        <v>21</v>
      </c>
      <c r="AR68" s="2">
        <v>21</v>
      </c>
      <c r="AS68" s="2">
        <v>21</v>
      </c>
      <c r="AT68" s="2">
        <v>22</v>
      </c>
      <c r="AU68" s="2">
        <v>22</v>
      </c>
      <c r="AV68" s="2">
        <v>24</v>
      </c>
      <c r="AW68" s="2">
        <v>25</v>
      </c>
      <c r="AX68" s="2">
        <v>26</v>
      </c>
      <c r="AY68" s="2">
        <v>26</v>
      </c>
      <c r="AZ68" s="2">
        <v>27</v>
      </c>
      <c r="BA68" s="2">
        <v>28</v>
      </c>
      <c r="BB68" s="2">
        <v>28</v>
      </c>
      <c r="BC68" s="2">
        <v>31</v>
      </c>
      <c r="BD68" s="2">
        <v>32</v>
      </c>
      <c r="BE68" s="2">
        <v>32</v>
      </c>
      <c r="BF68" s="2">
        <v>33</v>
      </c>
      <c r="BG68" s="2">
        <v>33</v>
      </c>
      <c r="BH68" s="2">
        <v>33</v>
      </c>
      <c r="BI68" s="2">
        <v>35</v>
      </c>
      <c r="BJ68" s="2">
        <v>37</v>
      </c>
      <c r="BK68" s="2">
        <v>38</v>
      </c>
      <c r="BL68" s="2">
        <v>37</v>
      </c>
      <c r="BM68" s="2">
        <v>38</v>
      </c>
      <c r="BN68" s="2">
        <v>40</v>
      </c>
      <c r="BO68" s="2">
        <v>40</v>
      </c>
      <c r="BP68" s="2">
        <v>40</v>
      </c>
      <c r="BQ68" s="2">
        <v>40</v>
      </c>
      <c r="BR68" s="2">
        <v>42</v>
      </c>
      <c r="BS68" s="2">
        <v>42</v>
      </c>
      <c r="BT68" s="2">
        <v>44</v>
      </c>
      <c r="BU68" s="2">
        <v>43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388</v>
      </c>
      <c r="B69" s="2">
        <v>145</v>
      </c>
      <c r="C69" s="2">
        <v>69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1</v>
      </c>
      <c r="J69" s="2">
        <v>2</v>
      </c>
      <c r="K69" s="2">
        <v>3</v>
      </c>
      <c r="L69" s="2">
        <v>4</v>
      </c>
      <c r="M69" s="2">
        <v>4</v>
      </c>
      <c r="N69" s="2">
        <v>4</v>
      </c>
      <c r="O69" s="2">
        <v>5</v>
      </c>
      <c r="P69" s="2">
        <v>8</v>
      </c>
      <c r="Q69" s="2">
        <v>9</v>
      </c>
      <c r="R69" s="2">
        <v>9</v>
      </c>
      <c r="S69" s="2">
        <v>11</v>
      </c>
      <c r="T69" s="2">
        <v>12</v>
      </c>
      <c r="U69" s="2">
        <v>13</v>
      </c>
      <c r="V69" s="2">
        <v>14</v>
      </c>
      <c r="W69" s="2">
        <v>14</v>
      </c>
      <c r="X69" s="2">
        <v>15</v>
      </c>
      <c r="Y69" s="2">
        <v>16</v>
      </c>
      <c r="Z69" s="2">
        <v>16</v>
      </c>
      <c r="AA69" s="2">
        <v>16</v>
      </c>
      <c r="AB69" s="2">
        <v>16</v>
      </c>
      <c r="AC69" s="2">
        <v>16</v>
      </c>
      <c r="AD69" s="2">
        <v>16</v>
      </c>
      <c r="AE69" s="2">
        <v>17</v>
      </c>
      <c r="AF69" s="2">
        <v>18</v>
      </c>
      <c r="AG69" s="2">
        <v>19</v>
      </c>
      <c r="AH69" s="2">
        <v>19</v>
      </c>
      <c r="AI69" s="2">
        <v>20</v>
      </c>
      <c r="AJ69" s="2">
        <v>22</v>
      </c>
      <c r="AK69" s="2">
        <v>23</v>
      </c>
      <c r="AL69" s="2">
        <v>24</v>
      </c>
      <c r="AM69" s="2">
        <v>25</v>
      </c>
      <c r="AN69" s="2">
        <v>25</v>
      </c>
      <c r="AO69" s="2">
        <v>25</v>
      </c>
      <c r="AP69" s="2">
        <v>26</v>
      </c>
      <c r="AQ69" s="2">
        <v>27</v>
      </c>
      <c r="AR69" s="2">
        <v>29</v>
      </c>
      <c r="AS69" s="2">
        <v>29</v>
      </c>
      <c r="AT69" s="2">
        <v>30</v>
      </c>
      <c r="AU69" s="2">
        <v>30</v>
      </c>
      <c r="AV69" s="2">
        <v>30</v>
      </c>
      <c r="AW69" s="2">
        <v>30</v>
      </c>
      <c r="AX69" s="2">
        <v>31</v>
      </c>
      <c r="AY69" s="2">
        <v>31</v>
      </c>
      <c r="AZ69" s="2">
        <v>33</v>
      </c>
      <c r="BA69" s="2">
        <v>34</v>
      </c>
      <c r="BB69" s="2">
        <v>35</v>
      </c>
      <c r="BC69" s="2">
        <v>37</v>
      </c>
      <c r="BD69" s="2">
        <v>37</v>
      </c>
      <c r="BE69" s="2">
        <v>38</v>
      </c>
      <c r="BF69" s="2">
        <v>38</v>
      </c>
      <c r="BG69" s="2">
        <v>39</v>
      </c>
      <c r="BH69" s="2">
        <v>40</v>
      </c>
      <c r="BI69" s="2">
        <v>41</v>
      </c>
      <c r="BJ69" s="2">
        <v>41</v>
      </c>
      <c r="BK69" s="2">
        <v>41</v>
      </c>
      <c r="BL69" s="2">
        <v>40</v>
      </c>
      <c r="BM69" s="2">
        <v>41</v>
      </c>
      <c r="BN69" s="2">
        <v>41</v>
      </c>
      <c r="BO69" s="2">
        <v>41</v>
      </c>
      <c r="BP69" s="2">
        <v>42</v>
      </c>
      <c r="BQ69" s="2">
        <v>46</v>
      </c>
      <c r="BR69" s="2">
        <v>48</v>
      </c>
      <c r="BS69" s="2">
        <v>49</v>
      </c>
      <c r="BT69" s="2">
        <v>50</v>
      </c>
      <c r="BU69" s="2">
        <v>51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33</v>
      </c>
      <c r="B70" s="2">
        <v>146</v>
      </c>
      <c r="C70" s="2">
        <v>69</v>
      </c>
      <c r="D70" s="2">
        <v>0</v>
      </c>
      <c r="E70" s="2">
        <v>0</v>
      </c>
      <c r="F70" s="2">
        <v>1</v>
      </c>
      <c r="G70" s="2">
        <v>2</v>
      </c>
      <c r="H70" s="2">
        <v>3</v>
      </c>
      <c r="I70" s="2">
        <v>3</v>
      </c>
      <c r="J70" s="2">
        <v>3</v>
      </c>
      <c r="K70" s="2">
        <v>4</v>
      </c>
      <c r="L70" s="2">
        <v>4</v>
      </c>
      <c r="M70" s="2">
        <v>5</v>
      </c>
      <c r="N70" s="2">
        <v>7</v>
      </c>
      <c r="O70" s="2">
        <v>8</v>
      </c>
      <c r="P70" s="2">
        <v>10</v>
      </c>
      <c r="Q70" s="2">
        <v>11</v>
      </c>
      <c r="R70" s="2">
        <v>12</v>
      </c>
      <c r="S70" s="2">
        <v>13</v>
      </c>
      <c r="T70" s="2">
        <v>14</v>
      </c>
      <c r="U70" s="2">
        <v>15</v>
      </c>
      <c r="V70" s="2">
        <v>16</v>
      </c>
      <c r="W70" s="2">
        <v>18</v>
      </c>
      <c r="X70" s="2">
        <v>21</v>
      </c>
      <c r="Y70" s="2">
        <v>22</v>
      </c>
      <c r="Z70" s="2">
        <v>24</v>
      </c>
      <c r="AA70" s="2">
        <v>24</v>
      </c>
      <c r="AB70" s="2">
        <v>24</v>
      </c>
      <c r="AC70" s="2">
        <v>25</v>
      </c>
      <c r="AD70" s="2">
        <v>25</v>
      </c>
      <c r="AE70" s="2">
        <v>26</v>
      </c>
      <c r="AF70" s="2">
        <v>26</v>
      </c>
      <c r="AG70" s="2">
        <v>27</v>
      </c>
      <c r="AH70" s="2">
        <v>27</v>
      </c>
      <c r="AI70" s="2">
        <v>28</v>
      </c>
      <c r="AJ70" s="2">
        <v>29</v>
      </c>
      <c r="AK70" s="2">
        <v>31</v>
      </c>
      <c r="AL70" s="2">
        <v>32</v>
      </c>
      <c r="AM70" s="2">
        <v>32</v>
      </c>
      <c r="AN70" s="2">
        <v>33</v>
      </c>
      <c r="AO70" s="2">
        <v>34</v>
      </c>
      <c r="AP70" s="2">
        <v>35</v>
      </c>
      <c r="AQ70" s="2">
        <v>36</v>
      </c>
      <c r="AR70" s="2">
        <v>37</v>
      </c>
      <c r="AS70" s="2">
        <v>37</v>
      </c>
      <c r="AT70" s="2">
        <v>36</v>
      </c>
      <c r="AU70" s="2">
        <v>36</v>
      </c>
      <c r="AV70" s="2">
        <v>37</v>
      </c>
      <c r="AW70" s="2">
        <v>38</v>
      </c>
      <c r="AX70" s="2">
        <v>38</v>
      </c>
      <c r="AY70" s="2">
        <v>37</v>
      </c>
      <c r="AZ70" s="2">
        <v>39</v>
      </c>
      <c r="BA70" s="2">
        <v>39</v>
      </c>
      <c r="BB70" s="2">
        <v>40</v>
      </c>
      <c r="BC70" s="2">
        <v>41</v>
      </c>
      <c r="BD70" s="2">
        <v>42</v>
      </c>
      <c r="BE70" s="2">
        <v>43</v>
      </c>
      <c r="BF70" s="2">
        <v>44</v>
      </c>
      <c r="BG70" s="2">
        <v>45</v>
      </c>
      <c r="BH70" s="2">
        <v>46</v>
      </c>
      <c r="BI70" s="2">
        <v>48</v>
      </c>
      <c r="BJ70" s="2">
        <v>48</v>
      </c>
      <c r="BK70" s="2">
        <v>49</v>
      </c>
      <c r="BL70" s="2">
        <v>50</v>
      </c>
      <c r="BM70" s="2">
        <v>51</v>
      </c>
      <c r="BN70" s="2">
        <v>51</v>
      </c>
      <c r="BO70" s="2">
        <v>51</v>
      </c>
      <c r="BP70" s="2">
        <v>52</v>
      </c>
      <c r="BQ70" s="2">
        <v>52</v>
      </c>
      <c r="BR70" s="2">
        <v>53</v>
      </c>
      <c r="BS70" s="2">
        <v>55</v>
      </c>
      <c r="BT70" s="2">
        <v>55</v>
      </c>
      <c r="BU70" s="2">
        <v>57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219</v>
      </c>
      <c r="B71" s="2">
        <v>147</v>
      </c>
      <c r="C71" s="2">
        <v>69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3</v>
      </c>
      <c r="K71" s="2">
        <v>5</v>
      </c>
      <c r="L71" s="2">
        <v>6</v>
      </c>
      <c r="M71" s="2">
        <v>7</v>
      </c>
      <c r="N71" s="2">
        <v>8</v>
      </c>
      <c r="O71" s="2">
        <v>9</v>
      </c>
      <c r="P71" s="2">
        <v>11</v>
      </c>
      <c r="Q71" s="2">
        <v>13</v>
      </c>
      <c r="R71" s="2">
        <v>15</v>
      </c>
      <c r="S71" s="2">
        <v>16</v>
      </c>
      <c r="T71" s="2">
        <v>17</v>
      </c>
      <c r="U71" s="2">
        <v>18</v>
      </c>
      <c r="V71" s="2">
        <v>19</v>
      </c>
      <c r="W71" s="2">
        <v>21</v>
      </c>
      <c r="X71" s="2">
        <v>22</v>
      </c>
      <c r="Y71" s="2">
        <v>21</v>
      </c>
      <c r="Z71" s="2">
        <v>21</v>
      </c>
      <c r="AA71" s="2">
        <v>23</v>
      </c>
      <c r="AB71" s="2">
        <v>24</v>
      </c>
      <c r="AC71" s="2">
        <v>24</v>
      </c>
      <c r="AD71" s="2">
        <v>23</v>
      </c>
      <c r="AE71" s="2">
        <v>25</v>
      </c>
      <c r="AF71" s="2">
        <v>26</v>
      </c>
      <c r="AG71" s="2">
        <v>27</v>
      </c>
      <c r="AH71" s="2">
        <v>28</v>
      </c>
      <c r="AI71" s="2">
        <v>31</v>
      </c>
      <c r="AJ71" s="2">
        <v>32</v>
      </c>
      <c r="AK71" s="2">
        <v>34</v>
      </c>
      <c r="AL71" s="2">
        <v>35</v>
      </c>
      <c r="AM71" s="2">
        <v>35</v>
      </c>
      <c r="AN71" s="2">
        <v>36</v>
      </c>
      <c r="AO71" s="2">
        <v>36</v>
      </c>
      <c r="AP71" s="2">
        <v>37</v>
      </c>
      <c r="AQ71" s="2">
        <v>39</v>
      </c>
      <c r="AR71" s="2">
        <v>40</v>
      </c>
      <c r="AS71" s="2">
        <v>40</v>
      </c>
      <c r="AT71" s="2">
        <v>41</v>
      </c>
      <c r="AU71" s="2">
        <v>41</v>
      </c>
      <c r="AV71" s="2">
        <v>42</v>
      </c>
      <c r="AW71" s="2">
        <v>43</v>
      </c>
      <c r="AX71" s="2">
        <v>43</v>
      </c>
      <c r="AY71" s="2">
        <v>43</v>
      </c>
      <c r="AZ71" s="2">
        <v>44</v>
      </c>
      <c r="BA71" s="2">
        <v>45</v>
      </c>
      <c r="BB71" s="2">
        <v>46</v>
      </c>
      <c r="BC71" s="2">
        <v>47</v>
      </c>
      <c r="BD71" s="2">
        <v>50</v>
      </c>
      <c r="BE71" s="2">
        <v>50</v>
      </c>
      <c r="BF71" s="2">
        <v>52</v>
      </c>
      <c r="BG71" s="2">
        <v>53</v>
      </c>
      <c r="BH71" s="2">
        <v>54</v>
      </c>
      <c r="BI71" s="2">
        <v>55</v>
      </c>
      <c r="BJ71" s="2">
        <v>57</v>
      </c>
      <c r="BK71" s="2">
        <v>58</v>
      </c>
      <c r="BL71" s="2">
        <v>57</v>
      </c>
      <c r="BM71" s="2">
        <v>59</v>
      </c>
      <c r="BN71" s="2">
        <v>60</v>
      </c>
      <c r="BO71" s="2">
        <v>60</v>
      </c>
      <c r="BP71" s="2">
        <v>62</v>
      </c>
      <c r="BQ71" s="2">
        <v>64</v>
      </c>
      <c r="BR71" s="2">
        <v>66</v>
      </c>
      <c r="BS71" s="2">
        <v>70</v>
      </c>
      <c r="BT71" s="2">
        <v>71</v>
      </c>
      <c r="BU71" s="2">
        <v>71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222</v>
      </c>
      <c r="B72" s="2">
        <v>148</v>
      </c>
      <c r="C72" s="2">
        <v>60</v>
      </c>
      <c r="D72" s="2">
        <v>0</v>
      </c>
      <c r="E72" s="2">
        <v>0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2</v>
      </c>
      <c r="L72" s="2">
        <v>2</v>
      </c>
      <c r="M72" s="2">
        <v>4</v>
      </c>
      <c r="N72" s="2">
        <v>6</v>
      </c>
      <c r="O72" s="2">
        <v>7</v>
      </c>
      <c r="P72" s="2">
        <v>9</v>
      </c>
      <c r="Q72" s="2">
        <v>11</v>
      </c>
      <c r="R72" s="2">
        <v>13</v>
      </c>
      <c r="S72" s="2">
        <v>14</v>
      </c>
      <c r="T72" s="2">
        <v>14</v>
      </c>
      <c r="U72" s="2">
        <v>15</v>
      </c>
      <c r="V72" s="2">
        <v>16</v>
      </c>
      <c r="W72" s="2">
        <v>19</v>
      </c>
      <c r="X72" s="2">
        <v>20</v>
      </c>
      <c r="Y72" s="2">
        <v>21</v>
      </c>
      <c r="Z72" s="2">
        <v>21</v>
      </c>
      <c r="AA72" s="2">
        <v>23</v>
      </c>
      <c r="AB72" s="2">
        <v>23</v>
      </c>
      <c r="AC72" s="2">
        <v>23</v>
      </c>
      <c r="AD72" s="2">
        <v>24</v>
      </c>
      <c r="AE72" s="2">
        <v>26</v>
      </c>
      <c r="AF72" s="2">
        <v>28</v>
      </c>
      <c r="AG72" s="2">
        <v>29</v>
      </c>
      <c r="AH72" s="2">
        <v>31</v>
      </c>
      <c r="AI72" s="2">
        <v>33</v>
      </c>
      <c r="AJ72" s="2">
        <v>34</v>
      </c>
      <c r="AK72" s="2">
        <v>37</v>
      </c>
      <c r="AL72" s="2">
        <v>39</v>
      </c>
      <c r="AM72" s="2">
        <v>41</v>
      </c>
      <c r="AN72" s="2">
        <v>43</v>
      </c>
      <c r="AO72" s="2">
        <v>45</v>
      </c>
      <c r="AP72" s="2">
        <v>47</v>
      </c>
      <c r="AQ72" s="2">
        <v>49</v>
      </c>
      <c r="AR72" s="2">
        <v>50</v>
      </c>
      <c r="AS72" s="2">
        <v>51</v>
      </c>
      <c r="AT72" s="2">
        <v>52</v>
      </c>
      <c r="AU72" s="2">
        <v>53</v>
      </c>
      <c r="AV72" s="2">
        <v>54</v>
      </c>
      <c r="AW72" s="2">
        <v>54</v>
      </c>
      <c r="AX72" s="2">
        <v>54</v>
      </c>
      <c r="AY72" s="2">
        <v>54</v>
      </c>
      <c r="AZ72" s="2">
        <v>55</v>
      </c>
      <c r="BA72" s="2">
        <v>56</v>
      </c>
      <c r="BB72" s="2">
        <v>57</v>
      </c>
      <c r="BC72" s="2">
        <v>58</v>
      </c>
      <c r="BD72" s="2">
        <v>59</v>
      </c>
      <c r="BE72" s="2">
        <v>59</v>
      </c>
      <c r="BF72" s="2">
        <v>60</v>
      </c>
      <c r="BG72" s="2">
        <v>60</v>
      </c>
      <c r="BH72" s="2">
        <v>61</v>
      </c>
      <c r="BI72" s="2">
        <v>62</v>
      </c>
      <c r="BJ72" s="2">
        <v>62</v>
      </c>
      <c r="BK72" s="2">
        <v>64</v>
      </c>
      <c r="BL72" s="2">
        <v>63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669</v>
      </c>
      <c r="B73" s="2">
        <v>149</v>
      </c>
      <c r="C73" s="2">
        <v>60</v>
      </c>
      <c r="D73" s="2">
        <v>0</v>
      </c>
      <c r="E73" s="2">
        <v>3</v>
      </c>
      <c r="F73" s="2">
        <v>4</v>
      </c>
      <c r="G73" s="2">
        <v>5</v>
      </c>
      <c r="H73" s="2">
        <v>8</v>
      </c>
      <c r="I73" s="2">
        <v>8</v>
      </c>
      <c r="J73" s="2">
        <v>9</v>
      </c>
      <c r="K73" s="2">
        <v>10</v>
      </c>
      <c r="L73" s="2">
        <v>11</v>
      </c>
      <c r="M73" s="2">
        <v>12</v>
      </c>
      <c r="N73" s="2">
        <v>14</v>
      </c>
      <c r="O73" s="2">
        <v>16</v>
      </c>
      <c r="P73" s="2">
        <v>19</v>
      </c>
      <c r="Q73" s="2">
        <v>21</v>
      </c>
      <c r="R73" s="2">
        <v>22</v>
      </c>
      <c r="S73" s="2">
        <v>23</v>
      </c>
      <c r="T73" s="2">
        <v>26</v>
      </c>
      <c r="U73" s="2">
        <v>28</v>
      </c>
      <c r="V73" s="2">
        <v>30</v>
      </c>
      <c r="W73" s="2">
        <v>32</v>
      </c>
      <c r="X73" s="2">
        <v>34</v>
      </c>
      <c r="Y73" s="2">
        <v>35</v>
      </c>
      <c r="Z73" s="2">
        <v>37</v>
      </c>
      <c r="AA73" s="2">
        <v>38</v>
      </c>
      <c r="AB73" s="2">
        <v>39</v>
      </c>
      <c r="AC73" s="2">
        <v>40</v>
      </c>
      <c r="AD73" s="2">
        <v>42</v>
      </c>
      <c r="AE73" s="2">
        <v>44</v>
      </c>
      <c r="AF73" s="2">
        <v>45</v>
      </c>
      <c r="AG73" s="2">
        <v>45</v>
      </c>
      <c r="AH73" s="2">
        <v>46</v>
      </c>
      <c r="AI73" s="2">
        <v>48</v>
      </c>
      <c r="AJ73" s="2">
        <v>49</v>
      </c>
      <c r="AK73" s="2">
        <v>53</v>
      </c>
      <c r="AL73" s="2">
        <v>55</v>
      </c>
      <c r="AM73" s="2">
        <v>56</v>
      </c>
      <c r="AN73" s="2">
        <v>58</v>
      </c>
      <c r="AO73" s="2">
        <v>60</v>
      </c>
      <c r="AP73" s="2">
        <v>62</v>
      </c>
      <c r="AQ73" s="2">
        <v>65</v>
      </c>
      <c r="AR73" s="2">
        <v>66</v>
      </c>
      <c r="AS73" s="2">
        <v>67</v>
      </c>
      <c r="AT73" s="2">
        <v>69</v>
      </c>
      <c r="AU73" s="2">
        <v>70</v>
      </c>
      <c r="AV73" s="2">
        <v>72</v>
      </c>
      <c r="AW73" s="2">
        <v>72</v>
      </c>
      <c r="AX73" s="2">
        <v>73</v>
      </c>
      <c r="AY73" s="2">
        <v>73</v>
      </c>
      <c r="AZ73" s="2">
        <v>74</v>
      </c>
      <c r="BA73" s="2">
        <v>77</v>
      </c>
      <c r="BB73" s="2">
        <v>78</v>
      </c>
      <c r="BC73" s="2">
        <v>80</v>
      </c>
      <c r="BD73" s="2">
        <v>82</v>
      </c>
      <c r="BE73" s="2">
        <v>88</v>
      </c>
      <c r="BF73" s="2">
        <v>90</v>
      </c>
      <c r="BG73" s="2">
        <v>91</v>
      </c>
      <c r="BH73" s="2">
        <v>93</v>
      </c>
      <c r="BI73" s="2">
        <v>94</v>
      </c>
      <c r="BJ73" s="2">
        <v>97</v>
      </c>
      <c r="BK73" s="2">
        <v>99</v>
      </c>
      <c r="BL73" s="2">
        <v>100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443</v>
      </c>
      <c r="B74" s="2">
        <v>150</v>
      </c>
      <c r="C74" s="2">
        <v>60</v>
      </c>
      <c r="D74" s="2">
        <v>0</v>
      </c>
      <c r="E74" s="2">
        <v>1</v>
      </c>
      <c r="F74" s="2">
        <v>3</v>
      </c>
      <c r="G74" s="2">
        <v>3</v>
      </c>
      <c r="H74" s="2">
        <v>4</v>
      </c>
      <c r="I74" s="2">
        <v>5</v>
      </c>
      <c r="J74" s="2">
        <v>7</v>
      </c>
      <c r="K74" s="2">
        <v>9</v>
      </c>
      <c r="L74" s="2">
        <v>10</v>
      </c>
      <c r="M74" s="2">
        <v>12</v>
      </c>
      <c r="N74" s="2">
        <v>14</v>
      </c>
      <c r="O74" s="2">
        <v>16</v>
      </c>
      <c r="P74" s="2">
        <v>19</v>
      </c>
      <c r="Q74" s="2">
        <v>23</v>
      </c>
      <c r="R74" s="2">
        <v>24</v>
      </c>
      <c r="S74" s="2">
        <v>26</v>
      </c>
      <c r="T74" s="2">
        <v>28</v>
      </c>
      <c r="U74" s="2">
        <v>31</v>
      </c>
      <c r="V74" s="2">
        <v>33</v>
      </c>
      <c r="W74" s="2">
        <v>36</v>
      </c>
      <c r="X74" s="2">
        <v>37</v>
      </c>
      <c r="Y74" s="2">
        <v>39</v>
      </c>
      <c r="Z74" s="2">
        <v>40</v>
      </c>
      <c r="AA74" s="2">
        <v>43</v>
      </c>
      <c r="AB74" s="2">
        <v>44</v>
      </c>
      <c r="AC74" s="2">
        <v>45</v>
      </c>
      <c r="AD74" s="2">
        <v>47</v>
      </c>
      <c r="AE74" s="2">
        <v>50</v>
      </c>
      <c r="AF74" s="2">
        <v>52</v>
      </c>
      <c r="AG74" s="2">
        <v>54</v>
      </c>
      <c r="AH74" s="2">
        <v>57</v>
      </c>
      <c r="AI74" s="2">
        <v>60</v>
      </c>
      <c r="AJ74" s="2">
        <v>62</v>
      </c>
      <c r="AK74" s="2">
        <v>65</v>
      </c>
      <c r="AL74" s="2">
        <v>69</v>
      </c>
      <c r="AM74" s="2">
        <v>71</v>
      </c>
      <c r="AN74" s="2">
        <v>72</v>
      </c>
      <c r="AO74" s="2">
        <v>74</v>
      </c>
      <c r="AP74" s="2">
        <v>76</v>
      </c>
      <c r="AQ74" s="2">
        <v>78</v>
      </c>
      <c r="AR74" s="2">
        <v>80</v>
      </c>
      <c r="AS74" s="2">
        <v>81</v>
      </c>
      <c r="AT74" s="2">
        <v>83</v>
      </c>
      <c r="AU74" s="2">
        <v>85</v>
      </c>
      <c r="AV74" s="2">
        <v>86</v>
      </c>
      <c r="AW74" s="2">
        <v>87</v>
      </c>
      <c r="AX74" s="2">
        <v>89</v>
      </c>
      <c r="AY74" s="2">
        <v>89</v>
      </c>
      <c r="AZ74" s="2">
        <v>90</v>
      </c>
      <c r="BA74" s="2">
        <v>91</v>
      </c>
      <c r="BB74" s="2">
        <v>92</v>
      </c>
      <c r="BC74" s="2">
        <v>95</v>
      </c>
      <c r="BD74" s="2">
        <v>97</v>
      </c>
      <c r="BE74" s="2">
        <v>99</v>
      </c>
      <c r="BF74" s="2">
        <v>100</v>
      </c>
      <c r="BG74" s="2">
        <v>103</v>
      </c>
      <c r="BH74" s="2">
        <v>105</v>
      </c>
      <c r="BI74" s="2">
        <v>108</v>
      </c>
      <c r="BJ74" s="2">
        <v>110</v>
      </c>
      <c r="BK74" s="2">
        <v>111</v>
      </c>
      <c r="BL74" s="2">
        <v>112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12</v>
      </c>
      <c r="B75" s="2">
        <v>151</v>
      </c>
      <c r="C75" s="2">
        <v>53</v>
      </c>
      <c r="D75" s="2">
        <v>0</v>
      </c>
      <c r="E75" s="2">
        <v>1</v>
      </c>
      <c r="F75" s="2">
        <v>2</v>
      </c>
      <c r="G75" s="2">
        <v>2</v>
      </c>
      <c r="H75" s="2">
        <v>3</v>
      </c>
      <c r="I75" s="2">
        <v>3</v>
      </c>
      <c r="J75" s="2">
        <v>3</v>
      </c>
      <c r="K75" s="2">
        <v>3</v>
      </c>
      <c r="L75" s="2">
        <v>2</v>
      </c>
      <c r="M75" s="2">
        <v>2</v>
      </c>
      <c r="N75" s="2">
        <v>3</v>
      </c>
      <c r="O75" s="2">
        <v>3</v>
      </c>
      <c r="P75" s="2">
        <v>5</v>
      </c>
      <c r="Q75" s="2">
        <v>5</v>
      </c>
      <c r="R75" s="2">
        <v>7</v>
      </c>
      <c r="S75" s="2">
        <v>8</v>
      </c>
      <c r="T75" s="2">
        <v>8</v>
      </c>
      <c r="U75" s="2">
        <v>9</v>
      </c>
      <c r="V75" s="2">
        <v>10</v>
      </c>
      <c r="W75" s="2">
        <v>12</v>
      </c>
      <c r="X75" s="2">
        <v>12</v>
      </c>
      <c r="Y75" s="2">
        <v>13</v>
      </c>
      <c r="Z75" s="2">
        <v>13</v>
      </c>
      <c r="AA75" s="2">
        <v>13</v>
      </c>
      <c r="AB75" s="2">
        <v>12</v>
      </c>
      <c r="AC75" s="2">
        <v>11</v>
      </c>
      <c r="AD75" s="2">
        <v>11</v>
      </c>
      <c r="AE75" s="2">
        <v>11</v>
      </c>
      <c r="AF75" s="2">
        <v>11</v>
      </c>
      <c r="AG75" s="2">
        <v>10</v>
      </c>
      <c r="AH75" s="2">
        <v>10</v>
      </c>
      <c r="AI75" s="2">
        <v>11</v>
      </c>
      <c r="AJ75" s="2">
        <v>12</v>
      </c>
      <c r="AK75" s="2">
        <v>13</v>
      </c>
      <c r="AL75" s="2">
        <v>15</v>
      </c>
      <c r="AM75" s="2">
        <v>15</v>
      </c>
      <c r="AN75" s="2">
        <v>15</v>
      </c>
      <c r="AO75" s="2">
        <v>15</v>
      </c>
      <c r="AP75" s="2">
        <v>16</v>
      </c>
      <c r="AQ75" s="2">
        <v>18</v>
      </c>
      <c r="AR75" s="2">
        <v>18</v>
      </c>
      <c r="AS75" s="2">
        <v>17</v>
      </c>
      <c r="AT75" s="2">
        <v>16</v>
      </c>
      <c r="AU75" s="2">
        <v>16</v>
      </c>
      <c r="AV75" s="2">
        <v>17</v>
      </c>
      <c r="AW75" s="2">
        <v>19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>
        <v>19</v>
      </c>
      <c r="BF75" s="2">
        <v>19</v>
      </c>
      <c r="BG75" s="2">
        <v>19</v>
      </c>
      <c r="BH75" s="2">
        <v>19</v>
      </c>
      <c r="BI75" s="2">
        <v>20</v>
      </c>
      <c r="BJ75" s="2">
        <v>20</v>
      </c>
      <c r="BK75" s="2">
        <v>20</v>
      </c>
      <c r="BL75" s="2">
        <v>21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208</v>
      </c>
      <c r="B76" s="2">
        <v>152</v>
      </c>
      <c r="C76" s="2">
        <v>42</v>
      </c>
      <c r="D76" s="2">
        <v>0</v>
      </c>
      <c r="E76" s="2">
        <v>-1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1</v>
      </c>
      <c r="N76" s="2">
        <v>0</v>
      </c>
      <c r="O76" s="2">
        <v>-1</v>
      </c>
      <c r="P76" s="2">
        <v>0</v>
      </c>
      <c r="Q76" s="2">
        <v>0</v>
      </c>
      <c r="R76" s="2">
        <v>0</v>
      </c>
      <c r="S76" s="2">
        <v>0</v>
      </c>
      <c r="T76" s="2">
        <v>-1</v>
      </c>
      <c r="U76" s="2">
        <v>-1</v>
      </c>
      <c r="V76" s="2">
        <v>0</v>
      </c>
      <c r="W76" s="2">
        <v>0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s="2">
        <v>2</v>
      </c>
      <c r="AE76" s="2">
        <v>3</v>
      </c>
      <c r="AF76" s="2">
        <v>4</v>
      </c>
      <c r="AG76" s="2">
        <v>4</v>
      </c>
      <c r="AH76" s="2">
        <v>4</v>
      </c>
      <c r="AI76" s="2">
        <v>5</v>
      </c>
      <c r="AJ76" s="2">
        <v>5</v>
      </c>
      <c r="AK76" s="2">
        <v>5</v>
      </c>
      <c r="AL76" s="2">
        <v>5</v>
      </c>
      <c r="AM76" s="2">
        <v>5</v>
      </c>
      <c r="AN76" s="2">
        <v>5</v>
      </c>
      <c r="AO76" s="2">
        <v>5</v>
      </c>
      <c r="AP76" s="2">
        <v>5</v>
      </c>
      <c r="AQ76" s="2">
        <v>5</v>
      </c>
      <c r="AR76" s="2">
        <v>5</v>
      </c>
      <c r="AS76" s="2">
        <v>5</v>
      </c>
      <c r="AT76" s="2">
        <v>4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205</v>
      </c>
      <c r="B77" s="2">
        <v>153</v>
      </c>
      <c r="C77" s="2">
        <v>42</v>
      </c>
      <c r="D77" s="2">
        <v>0</v>
      </c>
      <c r="E77" s="2">
        <v>-1</v>
      </c>
      <c r="F77" s="2">
        <v>-1</v>
      </c>
      <c r="G77" s="2">
        <v>-1</v>
      </c>
      <c r="H77" s="2">
        <v>-1</v>
      </c>
      <c r="I77" s="2">
        <v>-1</v>
      </c>
      <c r="J77" s="2">
        <v>-1</v>
      </c>
      <c r="K77" s="2">
        <v>-1</v>
      </c>
      <c r="L77" s="2">
        <v>-1</v>
      </c>
      <c r="M77" s="2">
        <v>-1</v>
      </c>
      <c r="N77" s="2">
        <v>-2</v>
      </c>
      <c r="O77" s="2">
        <v>-2</v>
      </c>
      <c r="P77" s="2">
        <v>-1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-1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1</v>
      </c>
      <c r="AF77" s="2">
        <v>1</v>
      </c>
      <c r="AG77" s="2">
        <v>1</v>
      </c>
      <c r="AH77" s="2">
        <v>1</v>
      </c>
      <c r="AI77" s="2">
        <v>2</v>
      </c>
      <c r="AJ77" s="2">
        <v>3</v>
      </c>
      <c r="AK77" s="2">
        <v>4</v>
      </c>
      <c r="AL77" s="2">
        <v>4</v>
      </c>
      <c r="AM77" s="2">
        <v>5</v>
      </c>
      <c r="AN77" s="2">
        <v>5</v>
      </c>
      <c r="AO77" s="2">
        <v>5</v>
      </c>
      <c r="AP77" s="2">
        <v>5</v>
      </c>
      <c r="AQ77" s="2">
        <v>5</v>
      </c>
      <c r="AR77" s="2">
        <v>6</v>
      </c>
      <c r="AS77" s="2">
        <v>6</v>
      </c>
      <c r="AT77" s="2">
        <v>9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412</v>
      </c>
      <c r="B78" s="2">
        <v>154</v>
      </c>
      <c r="C78" s="2">
        <v>42</v>
      </c>
      <c r="D78" s="2">
        <v>0</v>
      </c>
      <c r="E78" s="2">
        <v>0</v>
      </c>
      <c r="F78" s="2">
        <v>0</v>
      </c>
      <c r="G78" s="2">
        <v>0</v>
      </c>
      <c r="H78" s="2">
        <v>2</v>
      </c>
      <c r="I78" s="2">
        <v>2</v>
      </c>
      <c r="J78" s="2">
        <v>4</v>
      </c>
      <c r="K78" s="2">
        <v>4</v>
      </c>
      <c r="L78" s="2">
        <v>4</v>
      </c>
      <c r="M78" s="2">
        <v>5</v>
      </c>
      <c r="N78" s="2">
        <v>5</v>
      </c>
      <c r="O78" s="2">
        <v>5</v>
      </c>
      <c r="P78" s="2">
        <v>6</v>
      </c>
      <c r="Q78" s="2">
        <v>8</v>
      </c>
      <c r="R78" s="2">
        <v>9</v>
      </c>
      <c r="S78" s="2">
        <v>10</v>
      </c>
      <c r="T78" s="2">
        <v>12</v>
      </c>
      <c r="U78" s="2">
        <v>14</v>
      </c>
      <c r="V78" s="2">
        <v>15</v>
      </c>
      <c r="W78" s="2">
        <v>16</v>
      </c>
      <c r="X78" s="2">
        <v>16</v>
      </c>
      <c r="Y78" s="2">
        <v>17</v>
      </c>
      <c r="Z78" s="2">
        <v>17</v>
      </c>
      <c r="AA78" s="2">
        <v>17</v>
      </c>
      <c r="AB78" s="2">
        <v>17</v>
      </c>
      <c r="AC78" s="2">
        <v>18</v>
      </c>
      <c r="AD78" s="2">
        <v>18</v>
      </c>
      <c r="AE78" s="2">
        <v>20</v>
      </c>
      <c r="AF78" s="2">
        <v>23</v>
      </c>
      <c r="AG78" s="2">
        <v>23</v>
      </c>
      <c r="AH78" s="2">
        <v>23</v>
      </c>
      <c r="AI78" s="2">
        <v>24</v>
      </c>
      <c r="AJ78" s="2">
        <v>24</v>
      </c>
      <c r="AK78" s="2">
        <v>25</v>
      </c>
      <c r="AL78" s="2">
        <v>26</v>
      </c>
      <c r="AM78" s="2">
        <v>29</v>
      </c>
      <c r="AN78" s="2">
        <v>29</v>
      </c>
      <c r="AO78" s="2">
        <v>30</v>
      </c>
      <c r="AP78" s="2">
        <v>31</v>
      </c>
      <c r="AQ78" s="2">
        <v>33</v>
      </c>
      <c r="AR78" s="2">
        <v>33</v>
      </c>
      <c r="AS78" s="2">
        <v>33</v>
      </c>
      <c r="AT78" s="2">
        <v>34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16</v>
      </c>
      <c r="B79" s="2">
        <v>155</v>
      </c>
      <c r="C79" s="2">
        <v>42</v>
      </c>
      <c r="D79" s="2">
        <v>0</v>
      </c>
      <c r="E79" s="2">
        <v>1</v>
      </c>
      <c r="F79" s="2">
        <v>1</v>
      </c>
      <c r="G79" s="2">
        <v>1</v>
      </c>
      <c r="H79" s="2">
        <v>2</v>
      </c>
      <c r="I79" s="2">
        <v>1</v>
      </c>
      <c r="J79" s="2">
        <v>2</v>
      </c>
      <c r="K79" s="2">
        <v>3</v>
      </c>
      <c r="L79" s="2">
        <v>3</v>
      </c>
      <c r="M79" s="2">
        <v>2</v>
      </c>
      <c r="N79" s="2">
        <v>1</v>
      </c>
      <c r="O79" s="2">
        <v>2</v>
      </c>
      <c r="P79" s="2">
        <v>2</v>
      </c>
      <c r="Q79" s="2">
        <v>2</v>
      </c>
      <c r="R79" s="2">
        <v>3</v>
      </c>
      <c r="S79" s="2">
        <v>5</v>
      </c>
      <c r="T79" s="2">
        <v>6</v>
      </c>
      <c r="U79" s="2">
        <v>6</v>
      </c>
      <c r="V79" s="2">
        <v>7</v>
      </c>
      <c r="W79" s="2">
        <v>8</v>
      </c>
      <c r="X79" s="2">
        <v>8</v>
      </c>
      <c r="Y79" s="2">
        <v>9</v>
      </c>
      <c r="Z79" s="2">
        <v>10</v>
      </c>
      <c r="AA79" s="2">
        <v>10</v>
      </c>
      <c r="AB79" s="2">
        <v>10</v>
      </c>
      <c r="AC79" s="2">
        <v>10</v>
      </c>
      <c r="AD79" s="2">
        <v>10</v>
      </c>
      <c r="AE79" s="2">
        <v>12</v>
      </c>
      <c r="AF79" s="2">
        <v>13</v>
      </c>
      <c r="AG79" s="2">
        <v>13</v>
      </c>
      <c r="AH79" s="2">
        <v>13</v>
      </c>
      <c r="AI79" s="2">
        <v>14</v>
      </c>
      <c r="AJ79" s="2">
        <v>14</v>
      </c>
      <c r="AK79" s="2">
        <v>15</v>
      </c>
      <c r="AL79" s="2">
        <v>15</v>
      </c>
      <c r="AM79" s="2">
        <v>16</v>
      </c>
      <c r="AN79" s="2">
        <v>16</v>
      </c>
      <c r="AO79" s="2">
        <v>17</v>
      </c>
      <c r="AP79" s="2">
        <v>18</v>
      </c>
      <c r="AQ79" s="2">
        <v>19</v>
      </c>
      <c r="AR79" s="2">
        <v>21</v>
      </c>
      <c r="AS79" s="2">
        <v>21</v>
      </c>
      <c r="AT79" s="2">
        <v>20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19</v>
      </c>
      <c r="B80" s="2">
        <v>156</v>
      </c>
      <c r="C80" s="2">
        <v>42</v>
      </c>
      <c r="D80" s="2">
        <v>0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3</v>
      </c>
      <c r="K80" s="2">
        <v>3</v>
      </c>
      <c r="L80" s="2">
        <v>3</v>
      </c>
      <c r="M80" s="2">
        <v>3</v>
      </c>
      <c r="N80" s="2">
        <v>4</v>
      </c>
      <c r="O80" s="2">
        <v>4</v>
      </c>
      <c r="P80" s="2">
        <v>7</v>
      </c>
      <c r="Q80" s="2">
        <v>9</v>
      </c>
      <c r="R80" s="2">
        <v>10</v>
      </c>
      <c r="S80" s="2">
        <v>11</v>
      </c>
      <c r="T80" s="2">
        <v>12</v>
      </c>
      <c r="U80" s="2">
        <v>14</v>
      </c>
      <c r="V80" s="2">
        <v>14</v>
      </c>
      <c r="W80" s="2">
        <v>15</v>
      </c>
      <c r="X80" s="2">
        <v>16</v>
      </c>
      <c r="Y80" s="2">
        <v>17</v>
      </c>
      <c r="Z80" s="2">
        <v>17</v>
      </c>
      <c r="AA80" s="2">
        <v>17</v>
      </c>
      <c r="AB80" s="2">
        <v>18</v>
      </c>
      <c r="AC80" s="2">
        <v>18</v>
      </c>
      <c r="AD80" s="2">
        <v>17</v>
      </c>
      <c r="AE80" s="2">
        <v>18</v>
      </c>
      <c r="AF80" s="2">
        <v>18</v>
      </c>
      <c r="AG80" s="2">
        <v>18</v>
      </c>
      <c r="AH80" s="2">
        <v>19</v>
      </c>
      <c r="AI80" s="2">
        <v>22</v>
      </c>
      <c r="AJ80" s="2">
        <v>22</v>
      </c>
      <c r="AK80" s="2">
        <v>25</v>
      </c>
      <c r="AL80" s="2">
        <v>26</v>
      </c>
      <c r="AM80" s="2">
        <v>29</v>
      </c>
      <c r="AN80" s="2">
        <v>30</v>
      </c>
      <c r="AO80" s="2">
        <v>30</v>
      </c>
      <c r="AP80" s="2">
        <v>32</v>
      </c>
      <c r="AQ80" s="2">
        <v>33</v>
      </c>
      <c r="AR80" s="2">
        <v>34</v>
      </c>
      <c r="AS80" s="2">
        <v>34</v>
      </c>
      <c r="AT80" s="2">
        <v>35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438</v>
      </c>
      <c r="B81" s="2">
        <v>157</v>
      </c>
      <c r="C81" s="2">
        <v>42</v>
      </c>
      <c r="D81" s="2">
        <v>0</v>
      </c>
      <c r="E81" s="2">
        <v>1</v>
      </c>
      <c r="F81" s="2">
        <v>2</v>
      </c>
      <c r="G81" s="2">
        <v>4</v>
      </c>
      <c r="H81" s="2">
        <v>4</v>
      </c>
      <c r="I81" s="2">
        <v>4</v>
      </c>
      <c r="J81" s="2">
        <v>7</v>
      </c>
      <c r="K81" s="2">
        <v>8</v>
      </c>
      <c r="L81" s="2">
        <v>9</v>
      </c>
      <c r="M81" s="2">
        <v>11</v>
      </c>
      <c r="N81" s="2">
        <v>13</v>
      </c>
      <c r="O81" s="2">
        <v>14</v>
      </c>
      <c r="P81" s="2">
        <v>16</v>
      </c>
      <c r="Q81" s="2">
        <v>17</v>
      </c>
      <c r="R81" s="2">
        <v>20</v>
      </c>
      <c r="S81" s="2">
        <v>21</v>
      </c>
      <c r="T81" s="2">
        <v>23</v>
      </c>
      <c r="U81" s="2">
        <v>24</v>
      </c>
      <c r="V81" s="2">
        <v>25</v>
      </c>
      <c r="W81" s="2">
        <v>27</v>
      </c>
      <c r="X81" s="2">
        <v>28</v>
      </c>
      <c r="Y81" s="2">
        <v>29</v>
      </c>
      <c r="Z81" s="2">
        <v>29</v>
      </c>
      <c r="AA81" s="2">
        <v>30</v>
      </c>
      <c r="AB81" s="2">
        <v>31</v>
      </c>
      <c r="AC81" s="2">
        <v>32</v>
      </c>
      <c r="AD81" s="2">
        <v>33</v>
      </c>
      <c r="AE81" s="2">
        <v>35</v>
      </c>
      <c r="AF81" s="2">
        <v>37</v>
      </c>
      <c r="AG81" s="2">
        <v>37</v>
      </c>
      <c r="AH81" s="2">
        <v>38</v>
      </c>
      <c r="AI81" s="2">
        <v>40</v>
      </c>
      <c r="AJ81" s="2">
        <v>41</v>
      </c>
      <c r="AK81" s="2">
        <v>43</v>
      </c>
      <c r="AL81" s="2">
        <v>45</v>
      </c>
      <c r="AM81" s="2">
        <v>46</v>
      </c>
      <c r="AN81" s="2">
        <v>47</v>
      </c>
      <c r="AO81" s="2">
        <v>48</v>
      </c>
      <c r="AP81" s="2">
        <v>49</v>
      </c>
      <c r="AQ81" s="2">
        <v>50</v>
      </c>
      <c r="AR81" s="2">
        <v>52</v>
      </c>
      <c r="AS81" s="2">
        <v>53</v>
      </c>
      <c r="AT81" s="2">
        <v>53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227</v>
      </c>
      <c r="B82" s="2">
        <v>158</v>
      </c>
      <c r="C82" s="2">
        <v>21</v>
      </c>
      <c r="D82" s="2">
        <v>0</v>
      </c>
      <c r="E82" s="2">
        <v>2</v>
      </c>
      <c r="F82" s="2">
        <v>3</v>
      </c>
      <c r="G82" s="2">
        <v>3</v>
      </c>
      <c r="H82" s="2">
        <v>4</v>
      </c>
      <c r="I82" s="2">
        <v>7</v>
      </c>
      <c r="J82" s="2">
        <v>9</v>
      </c>
      <c r="K82" s="2">
        <v>11</v>
      </c>
      <c r="L82" s="2">
        <v>12</v>
      </c>
      <c r="M82" s="2">
        <v>12</v>
      </c>
      <c r="N82" s="2">
        <v>12</v>
      </c>
      <c r="O82" s="2">
        <v>12</v>
      </c>
      <c r="P82" s="2">
        <v>14</v>
      </c>
      <c r="Q82" s="2">
        <v>15</v>
      </c>
      <c r="R82" s="2">
        <v>17</v>
      </c>
      <c r="S82" s="2">
        <v>19</v>
      </c>
      <c r="T82" s="2">
        <v>20</v>
      </c>
      <c r="U82" s="2">
        <v>21</v>
      </c>
      <c r="V82" s="2">
        <v>24</v>
      </c>
      <c r="W82" s="2">
        <v>26</v>
      </c>
      <c r="X82" s="2">
        <v>27</v>
      </c>
      <c r="Y82" s="2">
        <v>28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527</v>
      </c>
      <c r="B83" s="2">
        <v>159</v>
      </c>
      <c r="C83" s="2">
        <v>20</v>
      </c>
      <c r="D83" s="2">
        <v>0</v>
      </c>
      <c r="E83" s="2">
        <v>0</v>
      </c>
      <c r="F83" s="2">
        <v>1</v>
      </c>
      <c r="G83" s="2">
        <v>1</v>
      </c>
      <c r="H83" s="2">
        <v>1</v>
      </c>
      <c r="I83" s="2">
        <v>1</v>
      </c>
      <c r="J83" s="2">
        <v>1</v>
      </c>
      <c r="K83" s="2">
        <v>1</v>
      </c>
      <c r="L83" s="2">
        <v>2</v>
      </c>
      <c r="M83" s="2">
        <v>2</v>
      </c>
      <c r="N83" s="2">
        <v>2</v>
      </c>
      <c r="O83" s="2">
        <v>2</v>
      </c>
      <c r="P83" s="2">
        <v>3</v>
      </c>
      <c r="Q83" s="2">
        <v>4</v>
      </c>
      <c r="R83" s="2">
        <v>5</v>
      </c>
      <c r="S83" s="2">
        <v>6</v>
      </c>
      <c r="T83" s="2">
        <v>8</v>
      </c>
      <c r="U83" s="2" t="e">
        <v>#N/A</v>
      </c>
      <c r="V83" s="2">
        <v>9</v>
      </c>
      <c r="W83" s="2">
        <v>10</v>
      </c>
      <c r="X83" s="2">
        <v>11</v>
      </c>
      <c r="Y83" s="2">
        <v>12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13</v>
      </c>
      <c r="B84" s="2">
        <v>160</v>
      </c>
      <c r="C84" s="2">
        <v>21</v>
      </c>
      <c r="D84" s="2">
        <v>0</v>
      </c>
      <c r="E84" s="2">
        <v>1</v>
      </c>
      <c r="F84" s="2">
        <v>2</v>
      </c>
      <c r="G84" s="2">
        <v>2</v>
      </c>
      <c r="H84" s="2">
        <v>2</v>
      </c>
      <c r="I84" s="2">
        <v>2</v>
      </c>
      <c r="J84" s="2">
        <v>2</v>
      </c>
      <c r="K84" s="2">
        <v>2</v>
      </c>
      <c r="L84" s="2">
        <v>3</v>
      </c>
      <c r="M84" s="2">
        <v>3</v>
      </c>
      <c r="N84" s="2">
        <v>3</v>
      </c>
      <c r="O84" s="2">
        <v>3</v>
      </c>
      <c r="P84" s="2">
        <v>3</v>
      </c>
      <c r="Q84" s="2">
        <v>4</v>
      </c>
      <c r="R84" s="2">
        <v>5</v>
      </c>
      <c r="S84" s="2">
        <v>4</v>
      </c>
      <c r="T84" s="2">
        <v>5</v>
      </c>
      <c r="U84" s="2">
        <v>5</v>
      </c>
      <c r="V84" s="2">
        <v>5</v>
      </c>
      <c r="W84" s="2">
        <v>5</v>
      </c>
      <c r="X84" s="2">
        <v>4</v>
      </c>
      <c r="Y84" s="2">
        <v>4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226</v>
      </c>
      <c r="B85" s="2">
        <v>161</v>
      </c>
      <c r="C85" s="2">
        <v>21</v>
      </c>
      <c r="D85" s="2">
        <v>0</v>
      </c>
      <c r="E85" s="2">
        <v>0</v>
      </c>
      <c r="F85" s="2">
        <v>0</v>
      </c>
      <c r="G85" s="2">
        <v>1</v>
      </c>
      <c r="H85" s="2">
        <v>1</v>
      </c>
      <c r="I85" s="2">
        <v>1</v>
      </c>
      <c r="J85" s="2">
        <v>1</v>
      </c>
      <c r="K85" s="2">
        <v>2</v>
      </c>
      <c r="L85" s="2">
        <v>3</v>
      </c>
      <c r="M85" s="2">
        <v>3</v>
      </c>
      <c r="N85" s="2">
        <v>4</v>
      </c>
      <c r="O85" s="2">
        <v>5</v>
      </c>
      <c r="P85" s="2">
        <v>7</v>
      </c>
      <c r="Q85" s="2">
        <v>9</v>
      </c>
      <c r="R85" s="2">
        <v>9</v>
      </c>
      <c r="S85" s="2">
        <v>9</v>
      </c>
      <c r="T85" s="2">
        <v>10</v>
      </c>
      <c r="U85" s="2">
        <v>12</v>
      </c>
      <c r="V85" s="2">
        <v>13</v>
      </c>
      <c r="W85" s="2">
        <v>15</v>
      </c>
      <c r="X85" s="2">
        <v>16</v>
      </c>
      <c r="Y85" s="2">
        <v>15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671</v>
      </c>
      <c r="B86" s="2">
        <v>162</v>
      </c>
      <c r="C86" s="2">
        <v>21</v>
      </c>
      <c r="D86" s="2">
        <v>0</v>
      </c>
      <c r="E86" s="2">
        <v>0</v>
      </c>
      <c r="F86" s="2">
        <v>1</v>
      </c>
      <c r="G86" s="2">
        <v>2</v>
      </c>
      <c r="H86" s="2">
        <v>3</v>
      </c>
      <c r="I86" s="2">
        <v>3</v>
      </c>
      <c r="J86" s="2">
        <v>3</v>
      </c>
      <c r="K86" s="2">
        <v>6</v>
      </c>
      <c r="L86" s="2">
        <v>6</v>
      </c>
      <c r="M86" s="2">
        <v>8</v>
      </c>
      <c r="N86" s="2">
        <v>9</v>
      </c>
      <c r="O86" s="2">
        <v>10</v>
      </c>
      <c r="P86" s="2">
        <v>11</v>
      </c>
      <c r="Q86" s="2">
        <v>12</v>
      </c>
      <c r="R86" s="2">
        <v>13</v>
      </c>
      <c r="S86" s="2">
        <v>13</v>
      </c>
      <c r="T86" s="2">
        <v>14</v>
      </c>
      <c r="U86" s="2">
        <v>15</v>
      </c>
      <c r="V86" s="2">
        <v>19</v>
      </c>
      <c r="W86" s="2">
        <v>21</v>
      </c>
      <c r="X86" s="2">
        <v>21</v>
      </c>
      <c r="Y86" s="2">
        <v>21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2" sqref="F2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.28515625" customWidth="1"/>
    <col min="8" max="8" width="6.85546875" customWidth="1"/>
  </cols>
  <sheetData>
    <row r="1" spans="1:8" x14ac:dyDescent="0.25">
      <c r="D1" t="s">
        <v>336</v>
      </c>
      <c r="F1" t="s">
        <v>132</v>
      </c>
      <c r="G1" t="s">
        <v>61</v>
      </c>
      <c r="H1" t="s">
        <v>337</v>
      </c>
    </row>
    <row r="2" spans="1:8" x14ac:dyDescent="0.25">
      <c r="A2" s="2">
        <v>1039.31</v>
      </c>
      <c r="B2" s="2">
        <v>100</v>
      </c>
      <c r="C2" s="2" t="s">
        <v>0</v>
      </c>
      <c r="D2" t="s">
        <v>338</v>
      </c>
      <c r="F2" t="s">
        <v>0</v>
      </c>
      <c r="G2">
        <v>1039.31</v>
      </c>
      <c r="H2">
        <v>6</v>
      </c>
    </row>
    <row r="3" spans="1:8" x14ac:dyDescent="0.25">
      <c r="A3" s="2">
        <v>1027.52</v>
      </c>
      <c r="B3" s="2">
        <v>100</v>
      </c>
      <c r="C3" s="2" t="s">
        <v>2</v>
      </c>
      <c r="D3" t="s">
        <v>340</v>
      </c>
      <c r="F3" t="s">
        <v>2</v>
      </c>
      <c r="G3">
        <v>1027.52</v>
      </c>
      <c r="H3">
        <v>6</v>
      </c>
    </row>
    <row r="4" spans="1:8" x14ac:dyDescent="0.25">
      <c r="A4" s="2">
        <v>1013.8</v>
      </c>
      <c r="B4" s="2">
        <v>13</v>
      </c>
      <c r="C4" s="2" t="s">
        <v>655</v>
      </c>
      <c r="F4" t="s">
        <v>341</v>
      </c>
      <c r="G4">
        <v>1013.8</v>
      </c>
      <c r="H4">
        <v>3</v>
      </c>
    </row>
    <row r="5" spans="1:8" x14ac:dyDescent="0.25">
      <c r="A5" s="2">
        <v>1012.83</v>
      </c>
      <c r="B5" s="2">
        <v>100</v>
      </c>
      <c r="C5" s="2" t="s">
        <v>350</v>
      </c>
      <c r="D5" t="s">
        <v>622</v>
      </c>
      <c r="F5" t="s">
        <v>350</v>
      </c>
      <c r="G5">
        <v>1012.83</v>
      </c>
      <c r="H5">
        <v>5</v>
      </c>
    </row>
    <row r="6" spans="1:8" x14ac:dyDescent="0.25">
      <c r="A6" s="2">
        <v>1012.42</v>
      </c>
      <c r="B6" s="2">
        <v>100</v>
      </c>
      <c r="C6" s="2" t="s">
        <v>5</v>
      </c>
      <c r="D6" t="s">
        <v>623</v>
      </c>
      <c r="F6" t="s">
        <v>5</v>
      </c>
      <c r="G6">
        <v>1012.42</v>
      </c>
      <c r="H6">
        <v>6</v>
      </c>
    </row>
    <row r="7" spans="1:8" x14ac:dyDescent="0.25">
      <c r="A7" s="2">
        <v>1001.43</v>
      </c>
      <c r="B7" s="2">
        <v>100</v>
      </c>
      <c r="C7" s="2" t="s">
        <v>3</v>
      </c>
      <c r="D7" t="s">
        <v>342</v>
      </c>
      <c r="F7" t="s">
        <v>3</v>
      </c>
      <c r="G7">
        <v>1001.43</v>
      </c>
      <c r="H7">
        <v>7</v>
      </c>
    </row>
    <row r="8" spans="1:8" x14ac:dyDescent="0.25">
      <c r="A8" s="2">
        <v>994.50900000000001</v>
      </c>
      <c r="B8" s="2">
        <v>100</v>
      </c>
      <c r="C8" s="2" t="s">
        <v>348</v>
      </c>
      <c r="D8" t="s">
        <v>486</v>
      </c>
      <c r="F8" t="s">
        <v>348</v>
      </c>
      <c r="G8" s="358">
        <v>994509</v>
      </c>
      <c r="H8">
        <v>6</v>
      </c>
    </row>
    <row r="9" spans="1:8" x14ac:dyDescent="0.25">
      <c r="A9" s="2">
        <v>986.51700000000005</v>
      </c>
      <c r="B9" s="2">
        <v>18</v>
      </c>
      <c r="C9" s="2" t="s">
        <v>1104</v>
      </c>
      <c r="F9" t="s">
        <v>344</v>
      </c>
      <c r="G9" s="358">
        <v>986517</v>
      </c>
      <c r="H9">
        <v>1</v>
      </c>
    </row>
    <row r="10" spans="1:8" x14ac:dyDescent="0.25">
      <c r="A10" s="2">
        <v>985.66099999999994</v>
      </c>
      <c r="B10" s="2">
        <v>100</v>
      </c>
      <c r="C10" s="2" t="s">
        <v>372</v>
      </c>
      <c r="D10" t="s">
        <v>624</v>
      </c>
      <c r="F10" t="s">
        <v>372</v>
      </c>
      <c r="G10" s="358">
        <v>985661</v>
      </c>
      <c r="H10">
        <v>5</v>
      </c>
    </row>
    <row r="11" spans="1:8" x14ac:dyDescent="0.25">
      <c r="A11" s="2">
        <v>985.43100000000004</v>
      </c>
      <c r="B11" s="2">
        <v>100</v>
      </c>
      <c r="C11" s="2" t="s">
        <v>6</v>
      </c>
      <c r="D11" t="s">
        <v>592</v>
      </c>
      <c r="F11" t="s">
        <v>6</v>
      </c>
      <c r="G11" s="358">
        <v>985431</v>
      </c>
      <c r="H11">
        <v>7</v>
      </c>
    </row>
    <row r="12" spans="1:8" x14ac:dyDescent="0.25">
      <c r="A12" s="2">
        <v>984.625</v>
      </c>
      <c r="B12" s="2">
        <v>100</v>
      </c>
      <c r="C12" s="2" t="s">
        <v>206</v>
      </c>
      <c r="D12" t="s">
        <v>593</v>
      </c>
      <c r="F12" t="s">
        <v>206</v>
      </c>
      <c r="G12" s="358">
        <v>984625</v>
      </c>
      <c r="H12">
        <v>5</v>
      </c>
    </row>
    <row r="13" spans="1:8" x14ac:dyDescent="0.25">
      <c r="A13" s="2">
        <v>977.226</v>
      </c>
      <c r="B13" s="2">
        <v>14</v>
      </c>
      <c r="C13" s="2" t="s">
        <v>1105</v>
      </c>
      <c r="F13" t="s">
        <v>489</v>
      </c>
      <c r="G13" s="358">
        <v>977226</v>
      </c>
      <c r="H13">
        <v>1</v>
      </c>
    </row>
    <row r="14" spans="1:8" x14ac:dyDescent="0.25">
      <c r="A14" s="2">
        <v>975.39599999999996</v>
      </c>
      <c r="B14" s="2">
        <v>100</v>
      </c>
      <c r="C14" s="2" t="s">
        <v>204</v>
      </c>
      <c r="D14" t="s">
        <v>487</v>
      </c>
      <c r="F14" t="s">
        <v>204</v>
      </c>
      <c r="G14" s="358">
        <v>975396</v>
      </c>
      <c r="H14">
        <v>5</v>
      </c>
    </row>
    <row r="15" spans="1:8" x14ac:dyDescent="0.25">
      <c r="A15" s="2">
        <v>973.78499999999997</v>
      </c>
      <c r="B15" s="2">
        <v>100</v>
      </c>
      <c r="C15" s="2" t="s">
        <v>4</v>
      </c>
      <c r="D15" t="s">
        <v>488</v>
      </c>
      <c r="F15" t="s">
        <v>4</v>
      </c>
      <c r="G15" s="358">
        <v>973785</v>
      </c>
      <c r="H15">
        <v>6</v>
      </c>
    </row>
    <row r="16" spans="1:8" x14ac:dyDescent="0.25">
      <c r="A16" s="2">
        <v>971.98599999999999</v>
      </c>
      <c r="B16" s="2">
        <v>14</v>
      </c>
      <c r="C16" s="2" t="s">
        <v>583</v>
      </c>
      <c r="F16" t="s">
        <v>343</v>
      </c>
      <c r="G16" s="358">
        <v>971986</v>
      </c>
      <c r="H16">
        <v>3</v>
      </c>
    </row>
    <row r="17" spans="1:8" x14ac:dyDescent="0.25">
      <c r="A17" s="2">
        <v>971.851</v>
      </c>
      <c r="B17" s="2">
        <v>100</v>
      </c>
      <c r="C17" s="2" t="s">
        <v>12</v>
      </c>
      <c r="D17" t="s">
        <v>625</v>
      </c>
      <c r="F17" t="s">
        <v>12</v>
      </c>
      <c r="G17" s="358">
        <v>971851</v>
      </c>
      <c r="H17">
        <v>5</v>
      </c>
    </row>
    <row r="18" spans="1:8" x14ac:dyDescent="0.25">
      <c r="A18" s="2">
        <v>968.38900000000001</v>
      </c>
      <c r="B18" s="2">
        <v>15</v>
      </c>
      <c r="C18" s="2" t="s">
        <v>585</v>
      </c>
      <c r="F18" t="s">
        <v>357</v>
      </c>
      <c r="G18" s="358">
        <v>968389</v>
      </c>
      <c r="H18">
        <v>6</v>
      </c>
    </row>
    <row r="19" spans="1:8" x14ac:dyDescent="0.25">
      <c r="A19" s="2">
        <v>965.83100000000002</v>
      </c>
      <c r="B19" s="2">
        <v>100</v>
      </c>
      <c r="C19" s="2" t="s">
        <v>339</v>
      </c>
      <c r="D19" t="s">
        <v>626</v>
      </c>
      <c r="F19" t="s">
        <v>339</v>
      </c>
      <c r="G19" s="358">
        <v>965831</v>
      </c>
      <c r="H19">
        <v>3</v>
      </c>
    </row>
    <row r="20" spans="1:8" x14ac:dyDescent="0.25">
      <c r="A20" s="2">
        <v>965.04</v>
      </c>
      <c r="B20" s="2">
        <v>100</v>
      </c>
      <c r="C20" s="2" t="s">
        <v>202</v>
      </c>
      <c r="D20" t="s">
        <v>627</v>
      </c>
      <c r="F20" t="s">
        <v>202</v>
      </c>
      <c r="G20" s="358">
        <v>965.04</v>
      </c>
      <c r="H20">
        <v>6</v>
      </c>
    </row>
    <row r="21" spans="1:8" x14ac:dyDescent="0.25">
      <c r="A21" s="2">
        <v>964.66600000000005</v>
      </c>
      <c r="B21" s="2">
        <v>16</v>
      </c>
      <c r="C21" s="2" t="s">
        <v>1106</v>
      </c>
      <c r="F21" t="s">
        <v>356</v>
      </c>
      <c r="G21" s="358">
        <v>964666</v>
      </c>
      <c r="H21">
        <v>1</v>
      </c>
    </row>
    <row r="22" spans="1:8" x14ac:dyDescent="0.25">
      <c r="A22" s="2">
        <v>957.75400000000002</v>
      </c>
      <c r="B22" s="2">
        <v>100</v>
      </c>
      <c r="C22" s="2" t="s">
        <v>347</v>
      </c>
      <c r="F22" t="s">
        <v>347</v>
      </c>
      <c r="G22" s="358">
        <v>957754</v>
      </c>
      <c r="H22">
        <v>2</v>
      </c>
    </row>
    <row r="23" spans="1:8" x14ac:dyDescent="0.25">
      <c r="A23" s="2">
        <v>954.29200000000003</v>
      </c>
      <c r="B23" s="2">
        <v>100</v>
      </c>
      <c r="C23" s="2" t="s">
        <v>346</v>
      </c>
      <c r="D23" t="s">
        <v>628</v>
      </c>
      <c r="F23" t="s">
        <v>346</v>
      </c>
      <c r="G23" s="358">
        <v>954292</v>
      </c>
      <c r="H23">
        <v>6</v>
      </c>
    </row>
    <row r="24" spans="1:8" x14ac:dyDescent="0.25">
      <c r="A24" s="2">
        <v>953.78499999999997</v>
      </c>
      <c r="B24" s="2">
        <v>100</v>
      </c>
      <c r="C24" s="2" t="s">
        <v>11</v>
      </c>
      <c r="D24" t="s">
        <v>629</v>
      </c>
      <c r="F24" t="s">
        <v>11</v>
      </c>
      <c r="G24" s="358">
        <v>953785</v>
      </c>
      <c r="H24">
        <v>5</v>
      </c>
    </row>
    <row r="25" spans="1:8" x14ac:dyDescent="0.25">
      <c r="A25" s="2">
        <v>952.80700000000002</v>
      </c>
      <c r="B25" s="2">
        <v>100</v>
      </c>
      <c r="C25" s="2" t="s">
        <v>7</v>
      </c>
      <c r="D25" t="s">
        <v>594</v>
      </c>
      <c r="F25" t="s">
        <v>7</v>
      </c>
      <c r="G25" s="358">
        <v>952807</v>
      </c>
      <c r="H25">
        <v>6</v>
      </c>
    </row>
    <row r="26" spans="1:8" x14ac:dyDescent="0.25">
      <c r="A26" s="2">
        <v>949.56600000000003</v>
      </c>
      <c r="B26" s="2">
        <v>100</v>
      </c>
      <c r="C26" s="2" t="s">
        <v>208</v>
      </c>
      <c r="D26" t="s">
        <v>490</v>
      </c>
      <c r="F26" t="s">
        <v>208</v>
      </c>
      <c r="G26" s="358">
        <v>949566</v>
      </c>
      <c r="H26">
        <v>6</v>
      </c>
    </row>
    <row r="27" spans="1:8" x14ac:dyDescent="0.25">
      <c r="A27" s="2">
        <v>947.65800000000002</v>
      </c>
      <c r="B27" s="2">
        <v>100</v>
      </c>
      <c r="C27" s="2" t="s">
        <v>354</v>
      </c>
      <c r="D27" t="s">
        <v>493</v>
      </c>
      <c r="F27" t="s">
        <v>354</v>
      </c>
      <c r="G27" s="358">
        <v>947658</v>
      </c>
      <c r="H27">
        <v>5</v>
      </c>
    </row>
    <row r="28" spans="1:8" x14ac:dyDescent="0.25">
      <c r="A28" s="2">
        <v>947.06399999999996</v>
      </c>
      <c r="B28" s="2">
        <v>15</v>
      </c>
      <c r="C28" s="2" t="s">
        <v>1107</v>
      </c>
      <c r="F28" t="s">
        <v>491</v>
      </c>
      <c r="G28" s="358">
        <v>947064</v>
      </c>
      <c r="H28">
        <v>1</v>
      </c>
    </row>
    <row r="29" spans="1:8" x14ac:dyDescent="0.25">
      <c r="A29" s="2">
        <v>946.72</v>
      </c>
      <c r="B29" s="2">
        <v>18</v>
      </c>
      <c r="C29" s="2" t="s">
        <v>1108</v>
      </c>
      <c r="F29" t="s">
        <v>492</v>
      </c>
      <c r="G29" s="358">
        <v>946.72</v>
      </c>
      <c r="H29">
        <v>1</v>
      </c>
    </row>
    <row r="30" spans="1:8" x14ac:dyDescent="0.25">
      <c r="A30" s="2">
        <v>946.19899999999996</v>
      </c>
      <c r="B30" s="2">
        <v>15</v>
      </c>
      <c r="C30" s="2" t="s">
        <v>1109</v>
      </c>
      <c r="F30" t="s">
        <v>494</v>
      </c>
      <c r="G30" s="358">
        <v>946199</v>
      </c>
      <c r="H30">
        <v>2</v>
      </c>
    </row>
    <row r="31" spans="1:8" x14ac:dyDescent="0.25">
      <c r="A31" s="2">
        <v>941.78599999999994</v>
      </c>
      <c r="B31" s="2">
        <v>100</v>
      </c>
      <c r="C31" s="2" t="s">
        <v>205</v>
      </c>
      <c r="D31" t="s">
        <v>630</v>
      </c>
      <c r="F31" t="s">
        <v>205</v>
      </c>
      <c r="G31" s="358">
        <v>941786</v>
      </c>
      <c r="H31">
        <v>7</v>
      </c>
    </row>
    <row r="32" spans="1:8" x14ac:dyDescent="0.25">
      <c r="A32" s="2">
        <v>939.25699999999995</v>
      </c>
      <c r="B32" s="2">
        <v>100</v>
      </c>
      <c r="C32" s="2" t="s">
        <v>362</v>
      </c>
      <c r="F32" t="s">
        <v>362</v>
      </c>
      <c r="G32" s="358">
        <v>939257</v>
      </c>
      <c r="H32">
        <v>2</v>
      </c>
    </row>
    <row r="33" spans="1:8" x14ac:dyDescent="0.25">
      <c r="A33" s="2">
        <v>937.69600000000003</v>
      </c>
      <c r="B33" s="2">
        <v>100</v>
      </c>
      <c r="C33" s="2" t="s">
        <v>345</v>
      </c>
      <c r="F33" t="s">
        <v>345</v>
      </c>
      <c r="G33" s="358">
        <v>937696</v>
      </c>
      <c r="H33">
        <v>2</v>
      </c>
    </row>
    <row r="34" spans="1:8" x14ac:dyDescent="0.25">
      <c r="A34" s="2">
        <v>937.04700000000003</v>
      </c>
      <c r="B34" s="2">
        <v>17</v>
      </c>
      <c r="C34" s="2" t="s">
        <v>1110</v>
      </c>
      <c r="F34" t="s">
        <v>349</v>
      </c>
      <c r="G34" s="358">
        <v>937047</v>
      </c>
      <c r="H34">
        <v>1</v>
      </c>
    </row>
    <row r="35" spans="1:8" x14ac:dyDescent="0.25">
      <c r="A35" s="2">
        <v>935.87599999999998</v>
      </c>
      <c r="B35" s="2">
        <v>14</v>
      </c>
      <c r="C35" s="2" t="s">
        <v>1111</v>
      </c>
      <c r="F35" t="s">
        <v>351</v>
      </c>
      <c r="G35" s="358">
        <v>935876</v>
      </c>
      <c r="H35">
        <v>6</v>
      </c>
    </row>
    <row r="36" spans="1:8" x14ac:dyDescent="0.25">
      <c r="A36" s="2">
        <v>935.18499999999995</v>
      </c>
      <c r="B36" s="2">
        <v>100</v>
      </c>
      <c r="C36" s="2" t="s">
        <v>353</v>
      </c>
      <c r="F36" t="s">
        <v>353</v>
      </c>
      <c r="G36" s="358">
        <v>935185</v>
      </c>
      <c r="H36">
        <v>1</v>
      </c>
    </row>
    <row r="37" spans="1:8" x14ac:dyDescent="0.25">
      <c r="A37" s="2">
        <v>934.31200000000001</v>
      </c>
      <c r="B37" s="2">
        <v>14</v>
      </c>
      <c r="C37" s="2" t="s">
        <v>1112</v>
      </c>
      <c r="F37" t="s">
        <v>355</v>
      </c>
      <c r="G37" s="358">
        <v>934312</v>
      </c>
      <c r="H37">
        <v>1</v>
      </c>
    </row>
    <row r="38" spans="1:8" x14ac:dyDescent="0.25">
      <c r="A38" s="2">
        <v>929.35400000000004</v>
      </c>
      <c r="B38" s="2">
        <v>14</v>
      </c>
      <c r="C38" s="2" t="s">
        <v>220</v>
      </c>
      <c r="F38" t="s">
        <v>484</v>
      </c>
      <c r="G38" s="358">
        <v>929354</v>
      </c>
      <c r="H38">
        <v>5</v>
      </c>
    </row>
    <row r="39" spans="1:8" x14ac:dyDescent="0.25">
      <c r="A39" s="2">
        <v>928.80399999999997</v>
      </c>
      <c r="B39" s="2">
        <v>100</v>
      </c>
      <c r="C39" s="2" t="s">
        <v>358</v>
      </c>
      <c r="D39" t="s">
        <v>595</v>
      </c>
      <c r="F39" t="s">
        <v>358</v>
      </c>
      <c r="G39" s="358">
        <v>928804</v>
      </c>
      <c r="H39">
        <v>3</v>
      </c>
    </row>
    <row r="40" spans="1:8" x14ac:dyDescent="0.25">
      <c r="A40" s="2">
        <v>928.10799999999995</v>
      </c>
      <c r="B40" s="2">
        <v>100</v>
      </c>
      <c r="C40" s="2" t="s">
        <v>359</v>
      </c>
      <c r="F40" t="s">
        <v>359</v>
      </c>
      <c r="G40" s="358">
        <v>928108</v>
      </c>
      <c r="H40">
        <v>1</v>
      </c>
    </row>
    <row r="41" spans="1:8" x14ac:dyDescent="0.25">
      <c r="A41" s="2">
        <v>924.87300000000005</v>
      </c>
      <c r="B41" s="2">
        <v>100</v>
      </c>
      <c r="C41" s="2" t="s">
        <v>10</v>
      </c>
      <c r="D41" t="s">
        <v>631</v>
      </c>
      <c r="F41" t="s">
        <v>10</v>
      </c>
      <c r="G41" s="358">
        <v>924873</v>
      </c>
      <c r="H41">
        <v>5</v>
      </c>
    </row>
    <row r="42" spans="1:8" x14ac:dyDescent="0.25">
      <c r="A42" s="2">
        <v>923.72299999999996</v>
      </c>
      <c r="B42" s="2">
        <v>14</v>
      </c>
      <c r="C42" s="2" t="s">
        <v>584</v>
      </c>
      <c r="F42" t="s">
        <v>360</v>
      </c>
      <c r="G42" s="358">
        <v>923723</v>
      </c>
      <c r="H42">
        <v>3</v>
      </c>
    </row>
    <row r="43" spans="1:8" x14ac:dyDescent="0.25">
      <c r="A43" s="2">
        <v>923.44</v>
      </c>
      <c r="B43" s="2">
        <v>100</v>
      </c>
      <c r="C43" s="2" t="s">
        <v>495</v>
      </c>
      <c r="D43" t="s">
        <v>596</v>
      </c>
      <c r="F43" t="s">
        <v>495</v>
      </c>
      <c r="G43" s="358">
        <v>923.44</v>
      </c>
      <c r="H43">
        <v>3</v>
      </c>
    </row>
    <row r="44" spans="1:8" x14ac:dyDescent="0.25">
      <c r="A44" s="2">
        <v>923.10299999999995</v>
      </c>
      <c r="B44" s="2">
        <v>100</v>
      </c>
      <c r="C44" s="2" t="s">
        <v>8</v>
      </c>
      <c r="F44" t="s">
        <v>8</v>
      </c>
      <c r="G44" s="358">
        <v>923103</v>
      </c>
      <c r="H44">
        <v>2</v>
      </c>
    </row>
    <row r="45" spans="1:8" x14ac:dyDescent="0.25">
      <c r="A45" s="2">
        <v>919.048</v>
      </c>
      <c r="B45" s="2">
        <v>100</v>
      </c>
      <c r="C45" s="2" t="s">
        <v>496</v>
      </c>
      <c r="F45" t="s">
        <v>496</v>
      </c>
      <c r="G45" s="358">
        <v>919048</v>
      </c>
      <c r="H45">
        <v>1</v>
      </c>
    </row>
    <row r="46" spans="1:8" x14ac:dyDescent="0.25">
      <c r="A46" s="2">
        <v>914.24699999999996</v>
      </c>
      <c r="B46" s="2">
        <v>100</v>
      </c>
      <c r="C46" s="2" t="s">
        <v>13</v>
      </c>
      <c r="D46" t="s">
        <v>598</v>
      </c>
      <c r="F46" t="s">
        <v>13</v>
      </c>
      <c r="G46" s="358">
        <v>914247</v>
      </c>
      <c r="H46">
        <v>5</v>
      </c>
    </row>
    <row r="47" spans="1:8" x14ac:dyDescent="0.25">
      <c r="A47" s="2">
        <v>914.23800000000006</v>
      </c>
      <c r="B47" s="2">
        <v>16</v>
      </c>
      <c r="C47" s="2" t="s">
        <v>1113</v>
      </c>
      <c r="F47" t="s">
        <v>597</v>
      </c>
      <c r="G47" s="358">
        <v>914238</v>
      </c>
      <c r="H47">
        <v>1</v>
      </c>
    </row>
    <row r="48" spans="1:8" x14ac:dyDescent="0.25">
      <c r="A48" s="2">
        <v>906.43200000000002</v>
      </c>
      <c r="B48" s="2">
        <v>100</v>
      </c>
      <c r="C48" s="2" t="s">
        <v>9</v>
      </c>
      <c r="D48" t="s">
        <v>364</v>
      </c>
      <c r="F48" t="s">
        <v>9</v>
      </c>
      <c r="G48" s="358">
        <v>906432</v>
      </c>
      <c r="H48">
        <v>5</v>
      </c>
    </row>
    <row r="49" spans="1:8" x14ac:dyDescent="0.25">
      <c r="A49" s="2">
        <v>905.06500000000005</v>
      </c>
      <c r="B49" s="2">
        <v>15</v>
      </c>
      <c r="C49" s="2" t="s">
        <v>1114</v>
      </c>
      <c r="F49" t="s">
        <v>352</v>
      </c>
      <c r="G49" s="358">
        <v>905065</v>
      </c>
      <c r="H49">
        <v>1</v>
      </c>
    </row>
    <row r="50" spans="1:8" x14ac:dyDescent="0.25">
      <c r="A50" s="2">
        <v>903.40300000000002</v>
      </c>
      <c r="B50" s="2">
        <v>100</v>
      </c>
      <c r="C50" s="2" t="s">
        <v>207</v>
      </c>
      <c r="D50" t="s">
        <v>632</v>
      </c>
      <c r="F50" t="s">
        <v>207</v>
      </c>
      <c r="G50" s="358">
        <v>903403</v>
      </c>
      <c r="H50">
        <v>4</v>
      </c>
    </row>
    <row r="51" spans="1:8" x14ac:dyDescent="0.25">
      <c r="A51" s="2">
        <v>901.03300000000002</v>
      </c>
      <c r="B51" s="2">
        <v>100</v>
      </c>
      <c r="C51" s="2" t="s">
        <v>369</v>
      </c>
      <c r="D51" t="s">
        <v>497</v>
      </c>
      <c r="F51" t="s">
        <v>369</v>
      </c>
      <c r="G51" s="358">
        <v>901033</v>
      </c>
      <c r="H51">
        <v>6</v>
      </c>
    </row>
    <row r="52" spans="1:8" x14ac:dyDescent="0.25">
      <c r="A52" s="2">
        <v>898.21100000000001</v>
      </c>
      <c r="B52" s="2">
        <v>100</v>
      </c>
      <c r="C52" s="2" t="s">
        <v>365</v>
      </c>
      <c r="D52" t="s">
        <v>599</v>
      </c>
      <c r="F52" t="s">
        <v>365</v>
      </c>
      <c r="G52" s="358">
        <v>898211</v>
      </c>
      <c r="H52">
        <v>4</v>
      </c>
    </row>
    <row r="53" spans="1:8" x14ac:dyDescent="0.25">
      <c r="A53" s="2">
        <v>897.77800000000002</v>
      </c>
      <c r="B53" s="2">
        <v>100</v>
      </c>
      <c r="C53" s="2" t="s">
        <v>499</v>
      </c>
      <c r="F53" t="s">
        <v>499</v>
      </c>
      <c r="G53" s="358">
        <v>897778</v>
      </c>
      <c r="H53">
        <v>1</v>
      </c>
    </row>
    <row r="54" spans="1:8" x14ac:dyDescent="0.25">
      <c r="A54" s="2">
        <v>897.67399999999998</v>
      </c>
      <c r="B54" s="2">
        <v>13</v>
      </c>
      <c r="C54" s="2" t="s">
        <v>1115</v>
      </c>
      <c r="F54" t="s">
        <v>500</v>
      </c>
      <c r="G54" s="358">
        <v>897674</v>
      </c>
      <c r="H54">
        <v>1</v>
      </c>
    </row>
    <row r="55" spans="1:8" x14ac:dyDescent="0.25">
      <c r="A55" s="2">
        <v>896.01800000000003</v>
      </c>
      <c r="B55" s="2">
        <v>100</v>
      </c>
      <c r="C55" s="2" t="s">
        <v>373</v>
      </c>
      <c r="D55" t="s">
        <v>498</v>
      </c>
      <c r="F55" t="s">
        <v>373</v>
      </c>
      <c r="G55" s="358">
        <v>896018</v>
      </c>
      <c r="H55">
        <v>5</v>
      </c>
    </row>
    <row r="56" spans="1:8" x14ac:dyDescent="0.25">
      <c r="A56" s="2">
        <v>890.90899999999999</v>
      </c>
      <c r="B56" s="2">
        <v>100</v>
      </c>
      <c r="C56" s="2" t="s">
        <v>21</v>
      </c>
      <c r="D56" t="s">
        <v>600</v>
      </c>
      <c r="F56" t="s">
        <v>21</v>
      </c>
      <c r="G56" s="358">
        <v>890909</v>
      </c>
      <c r="H56">
        <v>6</v>
      </c>
    </row>
    <row r="57" spans="1:8" x14ac:dyDescent="0.25">
      <c r="A57" s="2">
        <v>889.22299999999996</v>
      </c>
      <c r="B57" s="2">
        <v>12</v>
      </c>
      <c r="C57" s="2" t="s">
        <v>1116</v>
      </c>
      <c r="F57" t="s">
        <v>378</v>
      </c>
      <c r="G57" s="358">
        <v>889223</v>
      </c>
      <c r="H57">
        <v>2</v>
      </c>
    </row>
    <row r="58" spans="1:8" x14ac:dyDescent="0.25">
      <c r="A58" s="2">
        <v>886.92700000000002</v>
      </c>
      <c r="B58" s="2">
        <v>100</v>
      </c>
      <c r="C58" s="2" t="s">
        <v>203</v>
      </c>
      <c r="D58" t="s">
        <v>601</v>
      </c>
      <c r="F58" t="s">
        <v>203</v>
      </c>
      <c r="G58" s="358">
        <v>886927</v>
      </c>
      <c r="H58">
        <v>5</v>
      </c>
    </row>
    <row r="59" spans="1:8" x14ac:dyDescent="0.25">
      <c r="A59" s="2">
        <v>886.202</v>
      </c>
      <c r="B59" s="2">
        <v>100</v>
      </c>
      <c r="C59" s="2" t="s">
        <v>25</v>
      </c>
      <c r="D59" t="s">
        <v>602</v>
      </c>
      <c r="F59" t="s">
        <v>25</v>
      </c>
      <c r="G59" s="358">
        <v>886202</v>
      </c>
      <c r="H59">
        <v>5</v>
      </c>
    </row>
    <row r="60" spans="1:8" x14ac:dyDescent="0.25">
      <c r="A60" s="2">
        <v>885.45399999999995</v>
      </c>
      <c r="B60" s="2">
        <v>100</v>
      </c>
      <c r="C60" s="2" t="s">
        <v>19</v>
      </c>
      <c r="D60" t="s">
        <v>501</v>
      </c>
      <c r="F60" t="s">
        <v>19</v>
      </c>
      <c r="G60" s="358">
        <v>885454</v>
      </c>
      <c r="H60">
        <v>5</v>
      </c>
    </row>
    <row r="61" spans="1:8" x14ac:dyDescent="0.25">
      <c r="A61" s="2">
        <v>881.01300000000003</v>
      </c>
      <c r="B61" s="2">
        <v>100</v>
      </c>
      <c r="C61" s="2" t="s">
        <v>210</v>
      </c>
      <c r="D61" t="s">
        <v>603</v>
      </c>
      <c r="F61" t="s">
        <v>210</v>
      </c>
      <c r="G61" s="358">
        <v>881013</v>
      </c>
      <c r="H61">
        <v>4</v>
      </c>
    </row>
    <row r="62" spans="1:8" x14ac:dyDescent="0.25">
      <c r="A62" s="2">
        <v>876.52</v>
      </c>
      <c r="B62" s="2">
        <v>100</v>
      </c>
      <c r="C62" s="2" t="s">
        <v>16</v>
      </c>
      <c r="D62" t="s">
        <v>502</v>
      </c>
      <c r="F62" t="s">
        <v>16</v>
      </c>
      <c r="G62" s="358">
        <v>876.52</v>
      </c>
      <c r="H62">
        <v>7</v>
      </c>
    </row>
    <row r="63" spans="1:8" x14ac:dyDescent="0.25">
      <c r="A63" s="2">
        <v>875.83299999999997</v>
      </c>
      <c r="B63" s="2">
        <v>100</v>
      </c>
      <c r="C63" s="2" t="s">
        <v>361</v>
      </c>
      <c r="F63" t="s">
        <v>361</v>
      </c>
      <c r="G63" s="358">
        <v>875833</v>
      </c>
      <c r="H63">
        <v>1</v>
      </c>
    </row>
    <row r="64" spans="1:8" x14ac:dyDescent="0.25">
      <c r="A64" s="2">
        <v>874.49699999999996</v>
      </c>
      <c r="B64" s="2">
        <v>100</v>
      </c>
      <c r="C64" s="2" t="s">
        <v>15</v>
      </c>
      <c r="D64" t="s">
        <v>604</v>
      </c>
      <c r="F64" t="s">
        <v>15</v>
      </c>
      <c r="G64" s="358">
        <v>874497</v>
      </c>
      <c r="H64">
        <v>6</v>
      </c>
    </row>
    <row r="65" spans="1:8" x14ac:dyDescent="0.25">
      <c r="A65" s="2">
        <v>872.57799999999997</v>
      </c>
      <c r="B65" s="2">
        <v>100</v>
      </c>
      <c r="C65" s="2" t="s">
        <v>387</v>
      </c>
      <c r="D65" t="s">
        <v>633</v>
      </c>
      <c r="F65" t="s">
        <v>387</v>
      </c>
      <c r="G65" s="358">
        <v>872578</v>
      </c>
      <c r="H65">
        <v>6</v>
      </c>
    </row>
    <row r="66" spans="1:8" x14ac:dyDescent="0.25">
      <c r="A66" s="2">
        <v>862.08399999999995</v>
      </c>
      <c r="B66" s="2">
        <v>100</v>
      </c>
      <c r="C66" s="2" t="s">
        <v>380</v>
      </c>
      <c r="D66" t="s">
        <v>634</v>
      </c>
      <c r="F66" t="s">
        <v>380</v>
      </c>
      <c r="G66" s="358">
        <v>862084</v>
      </c>
      <c r="H66">
        <v>5</v>
      </c>
    </row>
    <row r="67" spans="1:8" x14ac:dyDescent="0.25">
      <c r="A67" s="2">
        <v>859.63400000000001</v>
      </c>
      <c r="B67" s="2">
        <v>100</v>
      </c>
      <c r="C67" s="2" t="s">
        <v>504</v>
      </c>
      <c r="F67" t="s">
        <v>504</v>
      </c>
      <c r="G67" s="358">
        <v>859634</v>
      </c>
      <c r="H67">
        <v>2</v>
      </c>
    </row>
    <row r="68" spans="1:8" x14ac:dyDescent="0.25">
      <c r="A68" s="2">
        <v>858.88800000000003</v>
      </c>
      <c r="B68" s="2">
        <v>100</v>
      </c>
      <c r="C68" s="2" t="s">
        <v>213</v>
      </c>
      <c r="D68" t="s">
        <v>635</v>
      </c>
      <c r="E68">
        <v>1</v>
      </c>
      <c r="F68" t="s">
        <v>213</v>
      </c>
      <c r="G68" s="358">
        <v>858888</v>
      </c>
      <c r="H68">
        <v>6</v>
      </c>
    </row>
    <row r="69" spans="1:8" x14ac:dyDescent="0.25">
      <c r="A69" s="2">
        <v>857.23099999999999</v>
      </c>
      <c r="B69" s="2">
        <v>13</v>
      </c>
      <c r="C69" s="2" t="s">
        <v>1117</v>
      </c>
      <c r="F69" t="s">
        <v>371</v>
      </c>
      <c r="G69" s="358">
        <v>857231</v>
      </c>
      <c r="H69">
        <v>7</v>
      </c>
    </row>
    <row r="70" spans="1:8" x14ac:dyDescent="0.25">
      <c r="A70" s="2">
        <v>852.76900000000001</v>
      </c>
      <c r="B70" s="2">
        <v>23</v>
      </c>
      <c r="C70" s="2" t="s">
        <v>1118</v>
      </c>
      <c r="F70" t="s">
        <v>367</v>
      </c>
      <c r="G70" s="358">
        <v>852769</v>
      </c>
      <c r="H70">
        <v>5</v>
      </c>
    </row>
    <row r="71" spans="1:8" x14ac:dyDescent="0.25">
      <c r="A71" s="2">
        <v>849.27700000000004</v>
      </c>
      <c r="B71" s="2">
        <v>16</v>
      </c>
      <c r="C71" s="2" t="s">
        <v>1119</v>
      </c>
      <c r="F71" t="s">
        <v>375</v>
      </c>
      <c r="G71" s="358">
        <v>849277</v>
      </c>
      <c r="H71">
        <v>1</v>
      </c>
    </row>
    <row r="72" spans="1:8" x14ac:dyDescent="0.25">
      <c r="A72" s="2">
        <v>849.08</v>
      </c>
      <c r="B72" s="2">
        <v>100</v>
      </c>
      <c r="C72" s="2" t="s">
        <v>374</v>
      </c>
      <c r="D72" t="s">
        <v>636</v>
      </c>
      <c r="E72">
        <v>39</v>
      </c>
      <c r="F72" t="s">
        <v>374</v>
      </c>
      <c r="G72" s="358">
        <v>849.08</v>
      </c>
      <c r="H72">
        <v>4</v>
      </c>
    </row>
    <row r="73" spans="1:8" x14ac:dyDescent="0.25">
      <c r="A73" s="2">
        <v>848.76700000000005</v>
      </c>
      <c r="B73" s="2">
        <v>14</v>
      </c>
      <c r="C73" s="2" t="s">
        <v>660</v>
      </c>
      <c r="F73" t="s">
        <v>363</v>
      </c>
      <c r="G73" s="358">
        <v>848767</v>
      </c>
      <c r="H73">
        <v>5</v>
      </c>
    </row>
    <row r="74" spans="1:8" x14ac:dyDescent="0.25">
      <c r="A74" s="2">
        <v>847.74800000000005</v>
      </c>
      <c r="B74" s="2">
        <v>14</v>
      </c>
      <c r="C74" s="2" t="s">
        <v>1120</v>
      </c>
      <c r="F74" t="s">
        <v>605</v>
      </c>
      <c r="G74" s="358">
        <v>847748</v>
      </c>
      <c r="H74">
        <v>1</v>
      </c>
    </row>
    <row r="75" spans="1:8" x14ac:dyDescent="0.25">
      <c r="A75" s="2">
        <v>847.702</v>
      </c>
      <c r="B75" s="2">
        <v>100</v>
      </c>
      <c r="C75" s="2" t="s">
        <v>400</v>
      </c>
      <c r="D75" t="s">
        <v>503</v>
      </c>
      <c r="E75">
        <v>40</v>
      </c>
      <c r="F75" t="s">
        <v>400</v>
      </c>
      <c r="G75" s="358">
        <v>847702</v>
      </c>
      <c r="H75">
        <v>5</v>
      </c>
    </row>
    <row r="76" spans="1:8" x14ac:dyDescent="0.25">
      <c r="A76" s="2">
        <v>846.57100000000003</v>
      </c>
      <c r="B76" s="2">
        <v>14</v>
      </c>
      <c r="C76" s="2" t="s">
        <v>658</v>
      </c>
      <c r="F76" t="s">
        <v>370</v>
      </c>
      <c r="G76" s="358">
        <v>846571</v>
      </c>
      <c r="H76">
        <v>2</v>
      </c>
    </row>
    <row r="77" spans="1:8" x14ac:dyDescent="0.25">
      <c r="A77" s="2">
        <v>846.10400000000004</v>
      </c>
      <c r="B77" s="2">
        <v>13</v>
      </c>
      <c r="C77" s="2" t="s">
        <v>1121</v>
      </c>
      <c r="F77" t="s">
        <v>505</v>
      </c>
      <c r="G77" s="358">
        <v>846104</v>
      </c>
      <c r="H77">
        <v>5</v>
      </c>
    </row>
    <row r="78" spans="1:8" x14ac:dyDescent="0.25">
      <c r="A78" s="2">
        <v>845.197</v>
      </c>
      <c r="B78" s="2">
        <v>100</v>
      </c>
      <c r="C78" s="2" t="s">
        <v>377</v>
      </c>
      <c r="D78" t="s">
        <v>607</v>
      </c>
      <c r="E78">
        <v>41</v>
      </c>
      <c r="F78" t="s">
        <v>377</v>
      </c>
      <c r="G78" s="358">
        <v>845197</v>
      </c>
      <c r="H78">
        <v>5</v>
      </c>
    </row>
    <row r="79" spans="1:8" x14ac:dyDescent="0.25">
      <c r="A79" s="2">
        <v>837.89700000000005</v>
      </c>
      <c r="B79" s="2">
        <v>100</v>
      </c>
      <c r="C79" s="2" t="s">
        <v>218</v>
      </c>
      <c r="D79" t="s">
        <v>637</v>
      </c>
      <c r="E79">
        <v>42</v>
      </c>
      <c r="F79" t="s">
        <v>218</v>
      </c>
      <c r="G79" s="358">
        <v>837897</v>
      </c>
      <c r="H79">
        <v>5</v>
      </c>
    </row>
    <row r="80" spans="1:8" x14ac:dyDescent="0.25">
      <c r="A80" s="2">
        <v>837.37599999999998</v>
      </c>
      <c r="B80" s="2">
        <v>100</v>
      </c>
      <c r="C80" s="2" t="s">
        <v>211</v>
      </c>
      <c r="D80" t="s">
        <v>638</v>
      </c>
      <c r="E80">
        <v>43</v>
      </c>
      <c r="F80" t="s">
        <v>211</v>
      </c>
      <c r="G80" s="358">
        <v>837376</v>
      </c>
      <c r="H80">
        <v>5</v>
      </c>
    </row>
    <row r="81" spans="1:8" x14ac:dyDescent="0.25">
      <c r="A81" s="2">
        <v>829.9</v>
      </c>
      <c r="B81" s="2">
        <v>100</v>
      </c>
      <c r="C81" s="2" t="s">
        <v>215</v>
      </c>
      <c r="D81" t="s">
        <v>506</v>
      </c>
      <c r="E81">
        <v>44</v>
      </c>
      <c r="F81" t="s">
        <v>215</v>
      </c>
      <c r="G81" s="358">
        <v>829.9</v>
      </c>
      <c r="H81">
        <v>5</v>
      </c>
    </row>
    <row r="82" spans="1:8" x14ac:dyDescent="0.25">
      <c r="A82" s="2">
        <v>828.57799999999997</v>
      </c>
      <c r="B82" s="2">
        <v>100</v>
      </c>
      <c r="C82" s="2" t="s">
        <v>209</v>
      </c>
      <c r="D82" t="s">
        <v>639</v>
      </c>
      <c r="E82">
        <v>45</v>
      </c>
      <c r="F82" t="s">
        <v>209</v>
      </c>
      <c r="G82" s="358">
        <v>828578</v>
      </c>
      <c r="H82">
        <v>5</v>
      </c>
    </row>
    <row r="83" spans="1:8" x14ac:dyDescent="0.25">
      <c r="A83" s="2">
        <v>827.28399999999999</v>
      </c>
      <c r="B83" s="2">
        <v>100</v>
      </c>
      <c r="C83" s="2" t="s">
        <v>379</v>
      </c>
      <c r="F83" t="s">
        <v>379</v>
      </c>
      <c r="G83" s="358">
        <v>827284</v>
      </c>
      <c r="H83">
        <v>1</v>
      </c>
    </row>
    <row r="84" spans="1:8" x14ac:dyDescent="0.25">
      <c r="A84" s="2">
        <v>825.49300000000005</v>
      </c>
      <c r="B84" s="2">
        <v>100</v>
      </c>
      <c r="C84" s="2" t="s">
        <v>509</v>
      </c>
      <c r="D84" t="s">
        <v>640</v>
      </c>
      <c r="E84">
        <v>46</v>
      </c>
      <c r="F84" t="s">
        <v>509</v>
      </c>
      <c r="G84" s="358">
        <v>825493</v>
      </c>
      <c r="H84">
        <v>3</v>
      </c>
    </row>
    <row r="85" spans="1:8" x14ac:dyDescent="0.25">
      <c r="A85" s="2">
        <v>824.64700000000005</v>
      </c>
      <c r="B85" s="2">
        <v>15</v>
      </c>
      <c r="C85" s="2" t="s">
        <v>1122</v>
      </c>
      <c r="F85" t="s">
        <v>383</v>
      </c>
      <c r="G85" s="358">
        <v>824647</v>
      </c>
      <c r="H85">
        <v>6</v>
      </c>
    </row>
    <row r="86" spans="1:8" x14ac:dyDescent="0.25">
      <c r="A86" s="2">
        <v>824.40300000000002</v>
      </c>
      <c r="B86" s="2">
        <v>100</v>
      </c>
      <c r="C86" s="2" t="s">
        <v>214</v>
      </c>
      <c r="D86" t="s">
        <v>508</v>
      </c>
      <c r="E86">
        <v>47</v>
      </c>
      <c r="F86" t="s">
        <v>214</v>
      </c>
      <c r="G86" s="358">
        <v>824403</v>
      </c>
      <c r="H86">
        <v>5</v>
      </c>
    </row>
    <row r="87" spans="1:8" x14ac:dyDescent="0.25">
      <c r="A87" s="2">
        <v>822.96299999999997</v>
      </c>
      <c r="B87" s="2">
        <v>100</v>
      </c>
      <c r="C87" s="2" t="s">
        <v>510</v>
      </c>
      <c r="F87" t="s">
        <v>510</v>
      </c>
      <c r="G87" s="358">
        <v>822963</v>
      </c>
      <c r="H87">
        <v>1</v>
      </c>
    </row>
    <row r="88" spans="1:8" x14ac:dyDescent="0.25">
      <c r="A88" s="2">
        <v>821.71400000000006</v>
      </c>
      <c r="B88" s="2">
        <v>100</v>
      </c>
      <c r="C88" s="2" t="s">
        <v>394</v>
      </c>
      <c r="F88" t="s">
        <v>394</v>
      </c>
      <c r="G88" s="358">
        <v>821714</v>
      </c>
      <c r="H88">
        <v>2</v>
      </c>
    </row>
    <row r="89" spans="1:8" x14ac:dyDescent="0.25">
      <c r="A89" s="2">
        <v>821.04</v>
      </c>
      <c r="B89" s="2">
        <v>100</v>
      </c>
      <c r="C89" s="2" t="s">
        <v>368</v>
      </c>
      <c r="D89" t="s">
        <v>641</v>
      </c>
      <c r="E89">
        <v>48</v>
      </c>
      <c r="F89" t="s">
        <v>368</v>
      </c>
      <c r="G89" s="358">
        <v>821.04</v>
      </c>
      <c r="H89">
        <v>4</v>
      </c>
    </row>
    <row r="90" spans="1:8" x14ac:dyDescent="0.25">
      <c r="A90" s="2">
        <v>820.86500000000001</v>
      </c>
      <c r="B90" s="2">
        <v>100</v>
      </c>
      <c r="C90" s="2" t="s">
        <v>507</v>
      </c>
      <c r="D90" t="s">
        <v>608</v>
      </c>
      <c r="E90">
        <v>49</v>
      </c>
      <c r="F90" t="s">
        <v>507</v>
      </c>
      <c r="G90" s="358">
        <v>820865</v>
      </c>
      <c r="H90">
        <v>3</v>
      </c>
    </row>
    <row r="91" spans="1:8" x14ac:dyDescent="0.25">
      <c r="A91" s="2">
        <v>816.26900000000001</v>
      </c>
      <c r="B91" s="2">
        <v>13</v>
      </c>
      <c r="C91" s="2" t="s">
        <v>1123</v>
      </c>
      <c r="F91" t="s">
        <v>389</v>
      </c>
      <c r="G91" s="358">
        <v>816269</v>
      </c>
      <c r="H91">
        <v>4</v>
      </c>
    </row>
    <row r="92" spans="1:8" x14ac:dyDescent="0.25">
      <c r="A92" s="2">
        <v>814.34900000000005</v>
      </c>
      <c r="B92" s="2">
        <v>14</v>
      </c>
      <c r="C92" s="2" t="s">
        <v>664</v>
      </c>
      <c r="F92" t="s">
        <v>376</v>
      </c>
      <c r="G92" s="358">
        <v>814349</v>
      </c>
      <c r="H92">
        <v>3</v>
      </c>
    </row>
    <row r="93" spans="1:8" x14ac:dyDescent="0.25">
      <c r="A93" s="2">
        <v>813.77300000000002</v>
      </c>
      <c r="B93" s="2">
        <v>100</v>
      </c>
      <c r="C93" s="2" t="s">
        <v>391</v>
      </c>
      <c r="F93" t="s">
        <v>391</v>
      </c>
      <c r="G93" s="358">
        <v>813773</v>
      </c>
      <c r="H93">
        <v>2</v>
      </c>
    </row>
    <row r="94" spans="1:8" x14ac:dyDescent="0.25">
      <c r="A94" s="2">
        <v>813.32100000000003</v>
      </c>
      <c r="B94" s="2">
        <v>100</v>
      </c>
      <c r="C94" s="2" t="s">
        <v>511</v>
      </c>
      <c r="F94" t="s">
        <v>511</v>
      </c>
      <c r="G94" s="358">
        <v>813321</v>
      </c>
      <c r="H94">
        <v>2</v>
      </c>
    </row>
    <row r="95" spans="1:8" x14ac:dyDescent="0.25">
      <c r="A95" s="2">
        <v>812.10500000000002</v>
      </c>
      <c r="B95" s="2">
        <v>100</v>
      </c>
      <c r="C95" s="2" t="s">
        <v>402</v>
      </c>
      <c r="F95" t="s">
        <v>402</v>
      </c>
      <c r="G95" s="358">
        <v>812105</v>
      </c>
      <c r="H95">
        <v>2</v>
      </c>
    </row>
    <row r="96" spans="1:8" x14ac:dyDescent="0.25">
      <c r="A96" s="2">
        <v>811.13699999999994</v>
      </c>
      <c r="B96" s="2">
        <v>21</v>
      </c>
      <c r="C96" s="2" t="s">
        <v>1124</v>
      </c>
      <c r="F96" t="s">
        <v>384</v>
      </c>
      <c r="G96" s="358">
        <v>811137</v>
      </c>
      <c r="H96">
        <v>2</v>
      </c>
    </row>
    <row r="97" spans="1:8" x14ac:dyDescent="0.25">
      <c r="A97" s="2">
        <v>810.49400000000003</v>
      </c>
      <c r="B97" s="2">
        <v>17</v>
      </c>
      <c r="C97" s="2" t="s">
        <v>1125</v>
      </c>
      <c r="F97" t="s">
        <v>512</v>
      </c>
      <c r="G97" s="358">
        <v>810494</v>
      </c>
      <c r="H97">
        <v>1</v>
      </c>
    </row>
    <row r="98" spans="1:8" x14ac:dyDescent="0.25">
      <c r="A98" s="2">
        <v>806.27599999999995</v>
      </c>
      <c r="B98" s="2">
        <v>18</v>
      </c>
      <c r="C98" s="2" t="s">
        <v>1126</v>
      </c>
      <c r="F98" t="s">
        <v>513</v>
      </c>
      <c r="G98" s="358">
        <v>806276</v>
      </c>
      <c r="H98">
        <v>1</v>
      </c>
    </row>
    <row r="99" spans="1:8" x14ac:dyDescent="0.25">
      <c r="A99" s="2">
        <v>803.47500000000002</v>
      </c>
      <c r="B99" s="2">
        <v>100</v>
      </c>
      <c r="C99" s="2" t="s">
        <v>515</v>
      </c>
      <c r="F99" t="s">
        <v>515</v>
      </c>
      <c r="G99" s="358">
        <v>803475</v>
      </c>
      <c r="H99">
        <v>2</v>
      </c>
    </row>
    <row r="100" spans="1:8" x14ac:dyDescent="0.25">
      <c r="A100" s="2">
        <v>799.73400000000004</v>
      </c>
      <c r="B100" s="2">
        <v>100</v>
      </c>
      <c r="C100" s="2" t="s">
        <v>516</v>
      </c>
      <c r="F100" t="s">
        <v>516</v>
      </c>
      <c r="G100" s="358">
        <v>799734</v>
      </c>
      <c r="H100">
        <v>1</v>
      </c>
    </row>
    <row r="101" spans="1:8" x14ac:dyDescent="0.25">
      <c r="A101" s="2">
        <v>799.71799999999996</v>
      </c>
      <c r="B101" s="2">
        <v>100</v>
      </c>
      <c r="C101" s="2" t="s">
        <v>216</v>
      </c>
      <c r="D101" t="s">
        <v>642</v>
      </c>
      <c r="E101">
        <v>50</v>
      </c>
      <c r="F101" t="s">
        <v>216</v>
      </c>
      <c r="G101" s="358">
        <v>799718</v>
      </c>
      <c r="H101">
        <v>6</v>
      </c>
    </row>
    <row r="102" spans="1:8" x14ac:dyDescent="0.25">
      <c r="A102" s="2">
        <v>799.03399999999999</v>
      </c>
      <c r="B102" s="2">
        <v>100</v>
      </c>
      <c r="C102" s="2" t="s">
        <v>388</v>
      </c>
      <c r="D102" t="s">
        <v>643</v>
      </c>
      <c r="E102">
        <v>2</v>
      </c>
      <c r="F102" t="s">
        <v>388</v>
      </c>
      <c r="G102" s="358">
        <v>799034</v>
      </c>
      <c r="H102">
        <v>6</v>
      </c>
    </row>
    <row r="103" spans="1:8" x14ac:dyDescent="0.25">
      <c r="A103" s="2">
        <v>798.87800000000004</v>
      </c>
      <c r="B103" s="2">
        <v>100</v>
      </c>
      <c r="C103" s="2" t="s">
        <v>14</v>
      </c>
      <c r="D103" t="s">
        <v>644</v>
      </c>
      <c r="E103">
        <v>51</v>
      </c>
      <c r="F103" t="s">
        <v>14</v>
      </c>
      <c r="G103" s="358">
        <v>798878</v>
      </c>
      <c r="H103">
        <v>5</v>
      </c>
    </row>
    <row r="104" spans="1:8" x14ac:dyDescent="0.25">
      <c r="A104" s="2">
        <v>798.48199999999997</v>
      </c>
      <c r="B104" s="2">
        <v>15</v>
      </c>
      <c r="C104" s="2" t="s">
        <v>1127</v>
      </c>
      <c r="F104" t="s">
        <v>382</v>
      </c>
      <c r="G104" s="358">
        <v>798482</v>
      </c>
      <c r="H104">
        <v>1</v>
      </c>
    </row>
    <row r="105" spans="1:8" x14ac:dyDescent="0.25">
      <c r="A105" s="2">
        <v>798.26900000000001</v>
      </c>
      <c r="B105" s="2">
        <v>100</v>
      </c>
      <c r="C105" s="2" t="s">
        <v>517</v>
      </c>
      <c r="F105" t="s">
        <v>517</v>
      </c>
      <c r="G105" s="358">
        <v>798269</v>
      </c>
      <c r="H105">
        <v>1</v>
      </c>
    </row>
    <row r="106" spans="1:8" x14ac:dyDescent="0.25">
      <c r="A106" s="2">
        <v>796.25800000000004</v>
      </c>
      <c r="B106" s="2">
        <v>100</v>
      </c>
      <c r="C106" s="2" t="s">
        <v>518</v>
      </c>
      <c r="F106" t="s">
        <v>518</v>
      </c>
      <c r="G106" s="358">
        <v>796258</v>
      </c>
      <c r="H106">
        <v>1</v>
      </c>
    </row>
    <row r="107" spans="1:8" x14ac:dyDescent="0.25">
      <c r="A107" s="2">
        <v>796.21199999999999</v>
      </c>
      <c r="B107" s="2">
        <v>100</v>
      </c>
      <c r="C107" s="2" t="s">
        <v>366</v>
      </c>
      <c r="F107" t="s">
        <v>366</v>
      </c>
      <c r="G107" s="358">
        <v>796212</v>
      </c>
      <c r="H107">
        <v>1</v>
      </c>
    </row>
    <row r="108" spans="1:8" x14ac:dyDescent="0.25">
      <c r="A108" s="2">
        <v>795.99099999999999</v>
      </c>
      <c r="B108" s="2">
        <v>19</v>
      </c>
      <c r="C108" s="2" t="s">
        <v>1128</v>
      </c>
      <c r="F108" t="s">
        <v>385</v>
      </c>
      <c r="G108" s="358">
        <v>795991</v>
      </c>
      <c r="H108">
        <v>2</v>
      </c>
    </row>
    <row r="109" spans="1:8" x14ac:dyDescent="0.25">
      <c r="A109" s="2">
        <v>795.75</v>
      </c>
      <c r="B109" s="2">
        <v>100</v>
      </c>
      <c r="C109" s="2" t="s">
        <v>20</v>
      </c>
      <c r="D109" t="s">
        <v>645</v>
      </c>
      <c r="E109">
        <v>52</v>
      </c>
      <c r="F109" t="s">
        <v>20</v>
      </c>
      <c r="G109" s="358">
        <v>795.75</v>
      </c>
      <c r="H109">
        <v>5</v>
      </c>
    </row>
    <row r="110" spans="1:8" x14ac:dyDescent="0.25">
      <c r="A110" s="2">
        <v>793.71900000000005</v>
      </c>
      <c r="B110" s="2">
        <v>100</v>
      </c>
      <c r="C110" s="2" t="s">
        <v>386</v>
      </c>
      <c r="F110" t="s">
        <v>386</v>
      </c>
      <c r="G110" s="358">
        <v>793719</v>
      </c>
      <c r="H110">
        <v>2</v>
      </c>
    </row>
    <row r="111" spans="1:8" x14ac:dyDescent="0.25">
      <c r="A111" s="2">
        <v>792.38199999999995</v>
      </c>
      <c r="B111" s="2">
        <v>100</v>
      </c>
      <c r="C111" s="2" t="s">
        <v>514</v>
      </c>
      <c r="D111" t="s">
        <v>403</v>
      </c>
      <c r="E111">
        <v>53</v>
      </c>
      <c r="F111" t="s">
        <v>514</v>
      </c>
      <c r="G111" s="358">
        <v>792382</v>
      </c>
      <c r="H111">
        <v>6</v>
      </c>
    </row>
    <row r="112" spans="1:8" x14ac:dyDescent="0.25">
      <c r="A112" s="2">
        <v>789.822</v>
      </c>
      <c r="B112" s="2">
        <v>100</v>
      </c>
      <c r="C112" s="2" t="s">
        <v>381</v>
      </c>
      <c r="F112" t="s">
        <v>381</v>
      </c>
      <c r="G112" s="358">
        <v>789822</v>
      </c>
      <c r="H112">
        <v>1</v>
      </c>
    </row>
    <row r="113" spans="1:8" x14ac:dyDescent="0.25">
      <c r="A113" s="2">
        <v>789.71400000000006</v>
      </c>
      <c r="B113" s="2">
        <v>100</v>
      </c>
      <c r="C113" s="2" t="s">
        <v>527</v>
      </c>
      <c r="D113" t="s">
        <v>408</v>
      </c>
      <c r="E113">
        <v>54</v>
      </c>
      <c r="F113" t="s">
        <v>527</v>
      </c>
      <c r="G113" s="358">
        <v>789714</v>
      </c>
      <c r="H113">
        <v>5</v>
      </c>
    </row>
    <row r="114" spans="1:8" x14ac:dyDescent="0.25">
      <c r="A114" s="2">
        <v>788.25199999999995</v>
      </c>
      <c r="B114" s="2">
        <v>16</v>
      </c>
      <c r="C114" s="2" t="s">
        <v>1129</v>
      </c>
      <c r="F114" t="s">
        <v>390</v>
      </c>
      <c r="G114" s="358">
        <v>788252</v>
      </c>
      <c r="H114">
        <v>1</v>
      </c>
    </row>
    <row r="115" spans="1:8" x14ac:dyDescent="0.25">
      <c r="A115" s="2">
        <v>787.22400000000005</v>
      </c>
      <c r="B115" s="2">
        <v>14</v>
      </c>
      <c r="C115" s="2" t="s">
        <v>1130</v>
      </c>
      <c r="F115" t="s">
        <v>396</v>
      </c>
      <c r="G115" s="358">
        <v>787224</v>
      </c>
      <c r="H115">
        <v>2</v>
      </c>
    </row>
    <row r="116" spans="1:8" x14ac:dyDescent="0.25">
      <c r="A116" s="2">
        <v>786.63900000000001</v>
      </c>
      <c r="B116" s="2">
        <v>100</v>
      </c>
      <c r="C116" s="2" t="s">
        <v>22</v>
      </c>
      <c r="D116" t="s">
        <v>646</v>
      </c>
      <c r="E116">
        <v>55</v>
      </c>
      <c r="F116" t="s">
        <v>22</v>
      </c>
      <c r="G116" s="358">
        <v>786639</v>
      </c>
      <c r="H116">
        <v>5</v>
      </c>
    </row>
    <row r="117" spans="1:8" x14ac:dyDescent="0.25">
      <c r="A117" s="2">
        <v>770.11599999999999</v>
      </c>
      <c r="B117" s="2">
        <v>13</v>
      </c>
      <c r="C117" s="2" t="s">
        <v>1131</v>
      </c>
      <c r="F117" t="s">
        <v>411</v>
      </c>
      <c r="G117" s="358">
        <v>770116</v>
      </c>
      <c r="H117">
        <v>3</v>
      </c>
    </row>
    <row r="118" spans="1:8" x14ac:dyDescent="0.25">
      <c r="A118" s="2">
        <v>769.88300000000004</v>
      </c>
      <c r="B118" s="2">
        <v>100</v>
      </c>
      <c r="C118" s="2" t="s">
        <v>397</v>
      </c>
      <c r="F118" t="s">
        <v>397</v>
      </c>
      <c r="G118" s="358">
        <v>769883</v>
      </c>
      <c r="H118">
        <v>2</v>
      </c>
    </row>
    <row r="119" spans="1:8" x14ac:dyDescent="0.25">
      <c r="A119" s="2">
        <v>766.53899999999999</v>
      </c>
      <c r="B119" s="2">
        <v>14</v>
      </c>
      <c r="C119" s="2" t="s">
        <v>1132</v>
      </c>
      <c r="F119" t="s">
        <v>417</v>
      </c>
      <c r="G119" s="358">
        <v>766539</v>
      </c>
      <c r="H119">
        <v>3</v>
      </c>
    </row>
    <row r="120" spans="1:8" x14ac:dyDescent="0.25">
      <c r="A120" s="2">
        <v>765.83900000000006</v>
      </c>
      <c r="B120" s="2">
        <v>14</v>
      </c>
      <c r="C120" s="2" t="s">
        <v>1133</v>
      </c>
      <c r="F120" t="s">
        <v>520</v>
      </c>
      <c r="G120" s="358">
        <v>765839</v>
      </c>
      <c r="H120">
        <v>1</v>
      </c>
    </row>
    <row r="121" spans="1:8" x14ac:dyDescent="0.25">
      <c r="A121" s="2">
        <v>764.63499999999999</v>
      </c>
      <c r="B121" s="2">
        <v>100</v>
      </c>
      <c r="C121" s="2" t="s">
        <v>609</v>
      </c>
      <c r="F121" t="s">
        <v>609</v>
      </c>
      <c r="G121" s="358">
        <v>764635</v>
      </c>
      <c r="H121">
        <v>1</v>
      </c>
    </row>
    <row r="122" spans="1:8" x14ac:dyDescent="0.25">
      <c r="A122" s="2">
        <v>762.36699999999996</v>
      </c>
      <c r="B122" s="2">
        <v>100</v>
      </c>
      <c r="C122" s="2" t="s">
        <v>398</v>
      </c>
      <c r="F122" t="s">
        <v>398</v>
      </c>
      <c r="G122" s="358">
        <v>762367</v>
      </c>
      <c r="H122">
        <v>2</v>
      </c>
    </row>
    <row r="123" spans="1:8" x14ac:dyDescent="0.25">
      <c r="A123" s="2">
        <v>760.06399999999996</v>
      </c>
      <c r="B123" s="2">
        <v>15</v>
      </c>
      <c r="C123" s="2" t="s">
        <v>1134</v>
      </c>
      <c r="F123" t="s">
        <v>521</v>
      </c>
      <c r="G123" s="358">
        <v>760064</v>
      </c>
      <c r="H123">
        <v>1</v>
      </c>
    </row>
    <row r="124" spans="1:8" x14ac:dyDescent="0.25">
      <c r="A124" s="2">
        <v>756.14599999999996</v>
      </c>
      <c r="B124" s="2">
        <v>100</v>
      </c>
      <c r="C124" s="2" t="s">
        <v>522</v>
      </c>
      <c r="F124" t="s">
        <v>522</v>
      </c>
      <c r="G124" s="358">
        <v>756146</v>
      </c>
      <c r="H124">
        <v>2</v>
      </c>
    </row>
    <row r="125" spans="1:8" x14ac:dyDescent="0.25">
      <c r="A125" s="2">
        <v>751.95100000000002</v>
      </c>
      <c r="B125" s="2">
        <v>100</v>
      </c>
      <c r="C125" s="2" t="s">
        <v>412</v>
      </c>
      <c r="D125" t="s">
        <v>610</v>
      </c>
      <c r="E125">
        <v>56</v>
      </c>
      <c r="F125" t="s">
        <v>412</v>
      </c>
      <c r="G125" s="358">
        <v>751951</v>
      </c>
      <c r="H125">
        <v>6</v>
      </c>
    </row>
    <row r="126" spans="1:8" x14ac:dyDescent="0.25">
      <c r="A126" s="2">
        <v>749.678</v>
      </c>
      <c r="B126" s="2">
        <v>100</v>
      </c>
      <c r="C126" s="2" t="s">
        <v>219</v>
      </c>
      <c r="D126" t="s">
        <v>611</v>
      </c>
      <c r="E126">
        <v>3</v>
      </c>
      <c r="F126" t="s">
        <v>219</v>
      </c>
      <c r="G126" s="358">
        <v>749678</v>
      </c>
      <c r="H126">
        <v>7</v>
      </c>
    </row>
    <row r="127" spans="1:8" x14ac:dyDescent="0.25">
      <c r="A127" s="2">
        <v>748.43899999999996</v>
      </c>
      <c r="B127" s="2">
        <v>100</v>
      </c>
      <c r="C127" s="2" t="s">
        <v>406</v>
      </c>
      <c r="F127" t="s">
        <v>406</v>
      </c>
      <c r="G127" s="358">
        <v>748439</v>
      </c>
      <c r="H127">
        <v>1</v>
      </c>
    </row>
    <row r="128" spans="1:8" x14ac:dyDescent="0.25">
      <c r="A128" s="2">
        <v>746.52</v>
      </c>
      <c r="B128" s="2">
        <v>19</v>
      </c>
      <c r="C128" s="2" t="s">
        <v>1135</v>
      </c>
      <c r="F128" t="s">
        <v>392</v>
      </c>
      <c r="G128" s="358">
        <v>746.52</v>
      </c>
      <c r="H128">
        <v>1</v>
      </c>
    </row>
    <row r="129" spans="1:8" x14ac:dyDescent="0.25">
      <c r="A129" s="2">
        <v>746.52</v>
      </c>
      <c r="B129" s="2">
        <v>12</v>
      </c>
      <c r="C129" s="2" t="s">
        <v>1136</v>
      </c>
      <c r="F129" t="s">
        <v>393</v>
      </c>
      <c r="G129" s="358">
        <v>746.52</v>
      </c>
      <c r="H129">
        <v>1</v>
      </c>
    </row>
    <row r="130" spans="1:8" x14ac:dyDescent="0.25">
      <c r="A130" s="2">
        <v>744.84</v>
      </c>
      <c r="B130" s="2">
        <v>100</v>
      </c>
      <c r="C130" s="2" t="s">
        <v>404</v>
      </c>
      <c r="D130" t="s">
        <v>523</v>
      </c>
      <c r="E130">
        <v>4</v>
      </c>
      <c r="F130" t="s">
        <v>404</v>
      </c>
      <c r="G130" s="358">
        <v>744.84</v>
      </c>
      <c r="H130">
        <v>3</v>
      </c>
    </row>
    <row r="131" spans="1:8" x14ac:dyDescent="0.25">
      <c r="A131" s="2">
        <v>744.03499999999997</v>
      </c>
      <c r="B131" s="2">
        <v>11</v>
      </c>
      <c r="C131" s="2" t="s">
        <v>1137</v>
      </c>
      <c r="F131" t="s">
        <v>395</v>
      </c>
      <c r="G131" s="358">
        <v>744035</v>
      </c>
      <c r="H131">
        <v>2</v>
      </c>
    </row>
    <row r="132" spans="1:8" x14ac:dyDescent="0.25">
      <c r="A132" s="2">
        <v>743.73699999999997</v>
      </c>
      <c r="B132" s="2">
        <v>100</v>
      </c>
      <c r="C132" s="2" t="s">
        <v>405</v>
      </c>
      <c r="D132" t="s">
        <v>647</v>
      </c>
      <c r="E132">
        <v>5</v>
      </c>
      <c r="F132" t="s">
        <v>405</v>
      </c>
      <c r="G132" s="358">
        <v>743737</v>
      </c>
      <c r="H132">
        <v>3</v>
      </c>
    </row>
    <row r="133" spans="1:8" x14ac:dyDescent="0.25">
      <c r="A133" s="2">
        <v>741.60199999999998</v>
      </c>
      <c r="B133" s="2">
        <v>100</v>
      </c>
      <c r="C133" s="2" t="s">
        <v>401</v>
      </c>
      <c r="D133" t="s">
        <v>524</v>
      </c>
      <c r="E133">
        <v>6</v>
      </c>
      <c r="F133" t="s">
        <v>401</v>
      </c>
      <c r="G133" s="358">
        <v>741602</v>
      </c>
      <c r="H133">
        <v>6</v>
      </c>
    </row>
    <row r="134" spans="1:8" x14ac:dyDescent="0.25">
      <c r="A134" s="2">
        <v>741.22</v>
      </c>
      <c r="B134" s="2">
        <v>100</v>
      </c>
      <c r="C134" s="2" t="s">
        <v>212</v>
      </c>
      <c r="D134" t="s">
        <v>525</v>
      </c>
      <c r="E134">
        <v>57</v>
      </c>
      <c r="F134" t="s">
        <v>212</v>
      </c>
      <c r="G134" s="358">
        <v>741.22</v>
      </c>
      <c r="H134">
        <v>7</v>
      </c>
    </row>
    <row r="135" spans="1:8" x14ac:dyDescent="0.25">
      <c r="A135" s="2">
        <v>737.78300000000002</v>
      </c>
      <c r="B135" s="2">
        <v>100</v>
      </c>
      <c r="C135" s="2" t="s">
        <v>437</v>
      </c>
      <c r="D135" t="s">
        <v>526</v>
      </c>
      <c r="E135">
        <v>58</v>
      </c>
      <c r="F135" t="s">
        <v>437</v>
      </c>
      <c r="G135" s="358">
        <v>737783</v>
      </c>
      <c r="H135">
        <v>3</v>
      </c>
    </row>
    <row r="136" spans="1:8" x14ac:dyDescent="0.25">
      <c r="A136" s="2">
        <v>731.94299999999998</v>
      </c>
      <c r="B136" s="2">
        <v>100</v>
      </c>
      <c r="C136" s="2" t="s">
        <v>531</v>
      </c>
      <c r="F136" t="s">
        <v>531</v>
      </c>
      <c r="G136" s="358">
        <v>731943</v>
      </c>
      <c r="H136">
        <v>1</v>
      </c>
    </row>
    <row r="137" spans="1:8" x14ac:dyDescent="0.25">
      <c r="A137" s="2">
        <v>729.89499999999998</v>
      </c>
      <c r="B137" s="2">
        <v>100</v>
      </c>
      <c r="C137" s="2" t="s">
        <v>519</v>
      </c>
      <c r="D137" t="s">
        <v>648</v>
      </c>
      <c r="E137">
        <v>59</v>
      </c>
      <c r="F137" t="s">
        <v>519</v>
      </c>
      <c r="G137" s="358">
        <v>729895</v>
      </c>
      <c r="H137">
        <v>5</v>
      </c>
    </row>
    <row r="138" spans="1:8" x14ac:dyDescent="0.25">
      <c r="A138" s="2">
        <v>726.45699999999999</v>
      </c>
      <c r="B138" s="2">
        <v>100</v>
      </c>
      <c r="C138" s="2" t="s">
        <v>420</v>
      </c>
      <c r="D138" t="s">
        <v>612</v>
      </c>
      <c r="E138">
        <v>60</v>
      </c>
      <c r="F138" t="s">
        <v>420</v>
      </c>
      <c r="G138" s="358">
        <v>726457</v>
      </c>
      <c r="H138">
        <v>7</v>
      </c>
    </row>
    <row r="139" spans="1:8" x14ac:dyDescent="0.25">
      <c r="A139" s="2">
        <v>724.85900000000004</v>
      </c>
      <c r="B139" s="2">
        <v>100</v>
      </c>
      <c r="C139" s="2" t="s">
        <v>413</v>
      </c>
      <c r="D139" t="s">
        <v>528</v>
      </c>
      <c r="E139">
        <v>7</v>
      </c>
      <c r="F139" t="s">
        <v>413</v>
      </c>
      <c r="G139" s="358">
        <v>724859</v>
      </c>
      <c r="H139">
        <v>6</v>
      </c>
    </row>
    <row r="140" spans="1:8" x14ac:dyDescent="0.25">
      <c r="A140" s="2">
        <v>721.23</v>
      </c>
      <c r="B140" s="2">
        <v>100</v>
      </c>
      <c r="C140" s="2" t="s">
        <v>425</v>
      </c>
      <c r="F140" t="s">
        <v>425</v>
      </c>
      <c r="G140" s="358">
        <v>721.23</v>
      </c>
      <c r="H140">
        <v>2</v>
      </c>
    </row>
    <row r="141" spans="1:8" x14ac:dyDescent="0.25">
      <c r="A141" s="2">
        <v>720.53899999999999</v>
      </c>
      <c r="B141" s="2">
        <v>16</v>
      </c>
      <c r="C141" s="2" t="s">
        <v>1138</v>
      </c>
      <c r="F141" t="s">
        <v>399</v>
      </c>
      <c r="G141" s="358">
        <v>720539</v>
      </c>
      <c r="H141">
        <v>1</v>
      </c>
    </row>
    <row r="142" spans="1:8" x14ac:dyDescent="0.25">
      <c r="A142" s="2">
        <v>718.95399999999995</v>
      </c>
      <c r="B142" s="2">
        <v>100</v>
      </c>
      <c r="C142" s="2" t="s">
        <v>23</v>
      </c>
      <c r="D142" t="s">
        <v>529</v>
      </c>
      <c r="E142">
        <v>61</v>
      </c>
      <c r="F142" t="s">
        <v>23</v>
      </c>
      <c r="G142" s="358">
        <v>718954</v>
      </c>
      <c r="H142">
        <v>6</v>
      </c>
    </row>
    <row r="143" spans="1:8" x14ac:dyDescent="0.25">
      <c r="A143" s="2">
        <v>718.26199999999994</v>
      </c>
      <c r="B143" s="2">
        <v>100</v>
      </c>
      <c r="C143" s="2" t="s">
        <v>221</v>
      </c>
      <c r="D143" t="s">
        <v>530</v>
      </c>
      <c r="E143">
        <v>62</v>
      </c>
      <c r="F143" t="s">
        <v>221</v>
      </c>
      <c r="G143" s="358">
        <v>718262</v>
      </c>
      <c r="H143">
        <v>6</v>
      </c>
    </row>
    <row r="144" spans="1:8" x14ac:dyDescent="0.25">
      <c r="A144" s="2">
        <v>717.899</v>
      </c>
      <c r="B144" s="2">
        <v>13</v>
      </c>
      <c r="C144" s="2" t="s">
        <v>1139</v>
      </c>
      <c r="F144" t="s">
        <v>538</v>
      </c>
      <c r="G144" s="358">
        <v>717899</v>
      </c>
      <c r="H144">
        <v>1</v>
      </c>
    </row>
    <row r="145" spans="1:8" x14ac:dyDescent="0.25">
      <c r="A145" s="2">
        <v>716.07899999999995</v>
      </c>
      <c r="B145" s="2">
        <v>100</v>
      </c>
      <c r="C145" s="2" t="s">
        <v>539</v>
      </c>
      <c r="F145" t="s">
        <v>539</v>
      </c>
      <c r="G145" s="358">
        <v>716079</v>
      </c>
      <c r="H145">
        <v>1</v>
      </c>
    </row>
    <row r="146" spans="1:8" x14ac:dyDescent="0.25">
      <c r="A146" s="2">
        <v>715.61400000000003</v>
      </c>
      <c r="B146" s="2">
        <v>100</v>
      </c>
      <c r="C146" s="2" t="s">
        <v>535</v>
      </c>
      <c r="D146" t="s">
        <v>649</v>
      </c>
      <c r="E146">
        <v>63</v>
      </c>
      <c r="F146" t="s">
        <v>535</v>
      </c>
      <c r="G146" s="358">
        <v>715614</v>
      </c>
      <c r="H146">
        <v>4</v>
      </c>
    </row>
    <row r="147" spans="1:8" x14ac:dyDescent="0.25">
      <c r="A147" s="2">
        <v>714.73699999999997</v>
      </c>
      <c r="B147" s="2">
        <v>100</v>
      </c>
      <c r="C147" s="2" t="s">
        <v>534</v>
      </c>
      <c r="D147" t="s">
        <v>532</v>
      </c>
      <c r="E147">
        <v>64</v>
      </c>
      <c r="F147" t="s">
        <v>534</v>
      </c>
      <c r="G147" s="358">
        <v>714737</v>
      </c>
      <c r="H147">
        <v>5</v>
      </c>
    </row>
    <row r="148" spans="1:8" x14ac:dyDescent="0.25">
      <c r="A148" s="2">
        <v>712.69299999999998</v>
      </c>
      <c r="B148" s="2">
        <v>100</v>
      </c>
      <c r="C148" s="2" t="s">
        <v>537</v>
      </c>
      <c r="D148" t="s">
        <v>533</v>
      </c>
      <c r="E148">
        <v>65</v>
      </c>
      <c r="F148" t="s">
        <v>537</v>
      </c>
      <c r="G148" s="358">
        <v>712693</v>
      </c>
      <c r="H148">
        <v>4</v>
      </c>
    </row>
    <row r="149" spans="1:8" x14ac:dyDescent="0.25">
      <c r="A149" s="2">
        <v>711.49800000000005</v>
      </c>
      <c r="B149" s="2">
        <v>100</v>
      </c>
      <c r="C149" s="2" t="s">
        <v>540</v>
      </c>
      <c r="F149" t="s">
        <v>540</v>
      </c>
      <c r="G149" s="358">
        <v>711498</v>
      </c>
      <c r="H149">
        <v>1</v>
      </c>
    </row>
    <row r="150" spans="1:8" x14ac:dyDescent="0.25">
      <c r="A150" s="2">
        <v>707.30899999999997</v>
      </c>
      <c r="B150" s="2">
        <v>100</v>
      </c>
      <c r="C150" s="2" t="s">
        <v>223</v>
      </c>
      <c r="D150" t="s">
        <v>650</v>
      </c>
      <c r="E150">
        <v>8</v>
      </c>
      <c r="F150" t="s">
        <v>223</v>
      </c>
      <c r="G150" s="358">
        <v>707309</v>
      </c>
      <c r="H150">
        <v>5</v>
      </c>
    </row>
    <row r="151" spans="1:8" x14ac:dyDescent="0.25">
      <c r="A151" s="2">
        <v>701.27499999999998</v>
      </c>
      <c r="B151" s="2">
        <v>100</v>
      </c>
      <c r="C151" s="2" t="s">
        <v>541</v>
      </c>
      <c r="F151" t="s">
        <v>541</v>
      </c>
      <c r="G151" s="358">
        <v>701275</v>
      </c>
      <c r="H151">
        <v>1</v>
      </c>
    </row>
    <row r="152" spans="1:8" x14ac:dyDescent="0.25">
      <c r="A152" s="2">
        <v>701.01599999999996</v>
      </c>
      <c r="B152" s="2">
        <v>100</v>
      </c>
      <c r="C152" s="2" t="s">
        <v>542</v>
      </c>
      <c r="F152" t="s">
        <v>542</v>
      </c>
      <c r="G152" s="358">
        <v>701016</v>
      </c>
      <c r="H152">
        <v>1</v>
      </c>
    </row>
    <row r="153" spans="1:8" x14ac:dyDescent="0.25">
      <c r="A153" s="2">
        <v>695.68100000000004</v>
      </c>
      <c r="B153" s="2">
        <v>100</v>
      </c>
      <c r="C153" s="2" t="s">
        <v>428</v>
      </c>
      <c r="D153" t="s">
        <v>651</v>
      </c>
      <c r="E153">
        <v>66</v>
      </c>
      <c r="F153" t="s">
        <v>428</v>
      </c>
      <c r="G153" s="358">
        <v>695681</v>
      </c>
      <c r="H153">
        <v>4</v>
      </c>
    </row>
    <row r="154" spans="1:8" x14ac:dyDescent="0.25">
      <c r="A154" s="2">
        <v>693.82100000000003</v>
      </c>
      <c r="B154" s="2">
        <v>100</v>
      </c>
      <c r="C154" s="2" t="s">
        <v>545</v>
      </c>
      <c r="F154" t="s">
        <v>545</v>
      </c>
      <c r="G154" s="358">
        <v>693821</v>
      </c>
      <c r="H154">
        <v>2</v>
      </c>
    </row>
    <row r="155" spans="1:8" x14ac:dyDescent="0.25">
      <c r="A155" s="2">
        <v>693.06899999999996</v>
      </c>
      <c r="B155" s="2">
        <v>100</v>
      </c>
      <c r="C155" s="2" t="s">
        <v>546</v>
      </c>
      <c r="F155" t="s">
        <v>546</v>
      </c>
      <c r="G155" s="358">
        <v>693069</v>
      </c>
      <c r="H155">
        <v>2</v>
      </c>
    </row>
    <row r="156" spans="1:8" x14ac:dyDescent="0.25">
      <c r="A156" s="2">
        <v>692.70399999999995</v>
      </c>
      <c r="B156" s="2">
        <v>100</v>
      </c>
      <c r="C156" s="2" t="s">
        <v>547</v>
      </c>
      <c r="F156" t="s">
        <v>547</v>
      </c>
      <c r="G156" s="358">
        <v>692704</v>
      </c>
      <c r="H156">
        <v>1</v>
      </c>
    </row>
    <row r="157" spans="1:8" x14ac:dyDescent="0.25">
      <c r="A157" s="2">
        <v>689.17399999999998</v>
      </c>
      <c r="B157" s="2">
        <v>100</v>
      </c>
      <c r="C157" s="2" t="s">
        <v>548</v>
      </c>
      <c r="F157" t="s">
        <v>548</v>
      </c>
      <c r="G157" s="358">
        <v>689174</v>
      </c>
      <c r="H157">
        <v>2</v>
      </c>
    </row>
    <row r="158" spans="1:8" x14ac:dyDescent="0.25">
      <c r="A158" s="2">
        <v>687.68899999999996</v>
      </c>
      <c r="B158" s="2">
        <v>100</v>
      </c>
      <c r="C158" s="2" t="s">
        <v>550</v>
      </c>
      <c r="D158" t="s">
        <v>536</v>
      </c>
      <c r="E158">
        <v>67</v>
      </c>
      <c r="F158" t="s">
        <v>550</v>
      </c>
      <c r="G158" s="358">
        <v>687689</v>
      </c>
      <c r="H158">
        <v>3</v>
      </c>
    </row>
    <row r="159" spans="1:8" x14ac:dyDescent="0.25">
      <c r="A159" s="2">
        <v>686.87099999999998</v>
      </c>
      <c r="B159" s="2">
        <v>100</v>
      </c>
      <c r="C159" s="2" t="s">
        <v>409</v>
      </c>
      <c r="F159" t="s">
        <v>409</v>
      </c>
      <c r="G159" s="358">
        <v>686871</v>
      </c>
      <c r="H159">
        <v>1</v>
      </c>
    </row>
    <row r="160" spans="1:8" x14ac:dyDescent="0.25">
      <c r="A160" s="2">
        <v>685.89800000000002</v>
      </c>
      <c r="B160" s="2">
        <v>100</v>
      </c>
      <c r="C160" s="2" t="s">
        <v>410</v>
      </c>
      <c r="F160" t="s">
        <v>410</v>
      </c>
      <c r="G160" s="358">
        <v>685898</v>
      </c>
      <c r="H160">
        <v>1</v>
      </c>
    </row>
    <row r="161" spans="1:8" x14ac:dyDescent="0.25">
      <c r="A161" s="2">
        <v>683.69399999999996</v>
      </c>
      <c r="B161" s="2">
        <v>100</v>
      </c>
      <c r="C161" s="2" t="s">
        <v>217</v>
      </c>
      <c r="D161" t="s">
        <v>614</v>
      </c>
      <c r="E161">
        <v>68</v>
      </c>
      <c r="F161" t="s">
        <v>217</v>
      </c>
      <c r="G161" s="358">
        <v>683694</v>
      </c>
      <c r="H161">
        <v>5</v>
      </c>
    </row>
    <row r="162" spans="1:8" x14ac:dyDescent="0.25">
      <c r="A162" s="2">
        <v>683.24300000000005</v>
      </c>
      <c r="B162" s="2">
        <v>100</v>
      </c>
      <c r="C162" s="2" t="s">
        <v>222</v>
      </c>
      <c r="D162" t="s">
        <v>543</v>
      </c>
      <c r="E162">
        <v>9</v>
      </c>
      <c r="F162" t="s">
        <v>222</v>
      </c>
      <c r="G162" s="358">
        <v>683243</v>
      </c>
      <c r="H162">
        <v>6</v>
      </c>
    </row>
    <row r="163" spans="1:8" x14ac:dyDescent="0.25">
      <c r="A163" s="2">
        <v>681.94399999999996</v>
      </c>
      <c r="B163" s="2">
        <v>16</v>
      </c>
      <c r="C163" s="2" t="s">
        <v>1140</v>
      </c>
      <c r="F163" t="s">
        <v>551</v>
      </c>
      <c r="G163" s="358">
        <v>681944</v>
      </c>
      <c r="H163">
        <v>1</v>
      </c>
    </row>
    <row r="164" spans="1:8" x14ac:dyDescent="0.25">
      <c r="A164" s="2">
        <v>673.98900000000003</v>
      </c>
      <c r="B164" s="2">
        <v>13</v>
      </c>
      <c r="C164" s="2" t="s">
        <v>666</v>
      </c>
      <c r="F164" t="s">
        <v>421</v>
      </c>
      <c r="G164" s="358">
        <v>673989</v>
      </c>
      <c r="H164">
        <v>2</v>
      </c>
    </row>
    <row r="165" spans="1:8" x14ac:dyDescent="0.25">
      <c r="A165" s="2">
        <v>672.64599999999996</v>
      </c>
      <c r="B165" s="2">
        <v>100</v>
      </c>
      <c r="C165" s="2" t="s">
        <v>225</v>
      </c>
      <c r="D165" t="s">
        <v>544</v>
      </c>
      <c r="E165">
        <v>10</v>
      </c>
      <c r="F165" t="s">
        <v>225</v>
      </c>
      <c r="G165" s="358">
        <v>672646</v>
      </c>
      <c r="H165">
        <v>5</v>
      </c>
    </row>
    <row r="166" spans="1:8" x14ac:dyDescent="0.25">
      <c r="A166" s="2">
        <v>671.05700000000002</v>
      </c>
      <c r="B166" s="2">
        <v>16</v>
      </c>
      <c r="C166" s="2" t="s">
        <v>587</v>
      </c>
      <c r="F166" t="s">
        <v>414</v>
      </c>
      <c r="G166" s="358">
        <v>671057</v>
      </c>
      <c r="H166">
        <v>4</v>
      </c>
    </row>
    <row r="167" spans="1:8" x14ac:dyDescent="0.25">
      <c r="A167" s="2">
        <v>670.75400000000002</v>
      </c>
      <c r="B167" s="2">
        <v>100</v>
      </c>
      <c r="C167" s="2" t="s">
        <v>33</v>
      </c>
      <c r="D167" t="s">
        <v>615</v>
      </c>
      <c r="E167">
        <v>11</v>
      </c>
      <c r="F167" t="s">
        <v>33</v>
      </c>
      <c r="G167" s="358">
        <v>670754</v>
      </c>
      <c r="H167">
        <v>5</v>
      </c>
    </row>
    <row r="168" spans="1:8" x14ac:dyDescent="0.25">
      <c r="A168" s="2">
        <v>669.048</v>
      </c>
      <c r="B168" s="2">
        <v>100</v>
      </c>
      <c r="C168" s="2" t="s">
        <v>554</v>
      </c>
      <c r="F168" t="s">
        <v>554</v>
      </c>
      <c r="G168" s="358">
        <v>669048</v>
      </c>
      <c r="H168">
        <v>1</v>
      </c>
    </row>
    <row r="169" spans="1:8" x14ac:dyDescent="0.25">
      <c r="A169" s="2">
        <v>662.66800000000001</v>
      </c>
      <c r="B169" s="2">
        <v>100</v>
      </c>
      <c r="C169" s="2" t="s">
        <v>555</v>
      </c>
      <c r="F169" t="s">
        <v>555</v>
      </c>
      <c r="G169" s="358">
        <v>662668</v>
      </c>
      <c r="H169">
        <v>2</v>
      </c>
    </row>
    <row r="170" spans="1:8" x14ac:dyDescent="0.25">
      <c r="A170" s="2">
        <v>659.91700000000003</v>
      </c>
      <c r="B170" s="2">
        <v>100</v>
      </c>
      <c r="C170" s="2" t="s">
        <v>415</v>
      </c>
      <c r="F170" t="s">
        <v>415</v>
      </c>
      <c r="G170" s="358">
        <v>659917</v>
      </c>
      <c r="H170">
        <v>1</v>
      </c>
    </row>
    <row r="171" spans="1:8" x14ac:dyDescent="0.25">
      <c r="A171" s="2">
        <v>658.64</v>
      </c>
      <c r="B171" s="2">
        <v>100</v>
      </c>
      <c r="C171" s="2" t="s">
        <v>27</v>
      </c>
      <c r="D171" t="s">
        <v>652</v>
      </c>
      <c r="E171">
        <v>12</v>
      </c>
      <c r="F171" t="s">
        <v>27</v>
      </c>
      <c r="G171" s="358">
        <v>658.64</v>
      </c>
      <c r="H171">
        <v>5</v>
      </c>
    </row>
    <row r="172" spans="1:8" x14ac:dyDescent="0.25">
      <c r="A172" s="2">
        <v>657.12</v>
      </c>
      <c r="B172" s="2">
        <v>100</v>
      </c>
      <c r="C172" s="2" t="s">
        <v>557</v>
      </c>
      <c r="F172" t="s">
        <v>557</v>
      </c>
      <c r="G172" s="358">
        <v>657.12</v>
      </c>
      <c r="H172">
        <v>2</v>
      </c>
    </row>
    <row r="173" spans="1:8" x14ac:dyDescent="0.25">
      <c r="A173" s="2">
        <v>651.92700000000002</v>
      </c>
      <c r="B173" s="2">
        <v>100</v>
      </c>
      <c r="C173" s="2" t="s">
        <v>427</v>
      </c>
      <c r="D173" t="s">
        <v>549</v>
      </c>
      <c r="E173">
        <v>69</v>
      </c>
      <c r="F173" t="s">
        <v>427</v>
      </c>
      <c r="G173" s="358">
        <v>651927</v>
      </c>
      <c r="H173">
        <v>6</v>
      </c>
    </row>
    <row r="174" spans="1:8" x14ac:dyDescent="0.25">
      <c r="A174" s="2">
        <v>649.98800000000006</v>
      </c>
      <c r="B174" s="2">
        <v>100</v>
      </c>
      <c r="C174" s="2" t="s">
        <v>559</v>
      </c>
      <c r="D174" t="s">
        <v>552</v>
      </c>
      <c r="E174">
        <v>70</v>
      </c>
      <c r="F174" t="s">
        <v>559</v>
      </c>
      <c r="G174" s="358">
        <v>649988</v>
      </c>
      <c r="H174">
        <v>3</v>
      </c>
    </row>
    <row r="175" spans="1:8" x14ac:dyDescent="0.25">
      <c r="A175" s="2">
        <v>642.904</v>
      </c>
      <c r="B175" s="2">
        <v>100</v>
      </c>
      <c r="C175" s="2" t="s">
        <v>426</v>
      </c>
      <c r="D175" t="s">
        <v>553</v>
      </c>
      <c r="E175">
        <v>71</v>
      </c>
      <c r="F175" t="s">
        <v>426</v>
      </c>
      <c r="G175" s="358">
        <v>642904</v>
      </c>
      <c r="H175">
        <v>3</v>
      </c>
    </row>
    <row r="176" spans="1:8" x14ac:dyDescent="0.25">
      <c r="A176" s="2">
        <v>636.76499999999999</v>
      </c>
      <c r="B176" s="2">
        <v>100</v>
      </c>
      <c r="C176" s="2" t="s">
        <v>418</v>
      </c>
      <c r="F176" t="s">
        <v>418</v>
      </c>
      <c r="G176" s="358">
        <v>636765</v>
      </c>
      <c r="H176">
        <v>1</v>
      </c>
    </row>
    <row r="177" spans="1:8" x14ac:dyDescent="0.25">
      <c r="A177" s="2">
        <v>632.42499999999995</v>
      </c>
      <c r="B177" s="2">
        <v>100</v>
      </c>
      <c r="C177" s="2" t="s">
        <v>561</v>
      </c>
      <c r="F177" t="s">
        <v>561</v>
      </c>
      <c r="G177" s="358">
        <v>632425</v>
      </c>
      <c r="H177">
        <v>1</v>
      </c>
    </row>
    <row r="178" spans="1:8" x14ac:dyDescent="0.25">
      <c r="A178" s="2">
        <v>627.49900000000002</v>
      </c>
      <c r="B178" s="2">
        <v>100</v>
      </c>
      <c r="C178" s="2" t="s">
        <v>227</v>
      </c>
      <c r="D178" t="s">
        <v>556</v>
      </c>
      <c r="E178">
        <v>13</v>
      </c>
      <c r="F178" t="s">
        <v>227</v>
      </c>
      <c r="G178" s="358">
        <v>627499</v>
      </c>
      <c r="H178">
        <v>6</v>
      </c>
    </row>
    <row r="179" spans="1:8" x14ac:dyDescent="0.25">
      <c r="A179" s="2">
        <v>627.49900000000002</v>
      </c>
      <c r="B179" s="2">
        <v>100</v>
      </c>
      <c r="C179" s="2" t="s">
        <v>431</v>
      </c>
      <c r="D179" t="s">
        <v>558</v>
      </c>
      <c r="E179">
        <v>14</v>
      </c>
      <c r="F179" t="s">
        <v>431</v>
      </c>
      <c r="G179" s="358">
        <v>627499</v>
      </c>
      <c r="H179">
        <v>5</v>
      </c>
    </row>
    <row r="180" spans="1:8" x14ac:dyDescent="0.25">
      <c r="A180" s="2">
        <v>627.35500000000002</v>
      </c>
      <c r="B180" s="2">
        <v>20</v>
      </c>
      <c r="C180" s="2" t="s">
        <v>1141</v>
      </c>
      <c r="F180" t="s">
        <v>419</v>
      </c>
      <c r="G180" s="358">
        <v>627355</v>
      </c>
      <c r="H180">
        <v>1</v>
      </c>
    </row>
    <row r="181" spans="1:8" x14ac:dyDescent="0.25">
      <c r="A181" s="2">
        <v>625.27599999999995</v>
      </c>
      <c r="B181" s="2">
        <v>100</v>
      </c>
      <c r="C181" s="2" t="s">
        <v>422</v>
      </c>
      <c r="F181" t="s">
        <v>422</v>
      </c>
      <c r="G181" s="358">
        <v>625276</v>
      </c>
      <c r="H181">
        <v>1</v>
      </c>
    </row>
    <row r="182" spans="1:8" x14ac:dyDescent="0.25">
      <c r="A182" s="2">
        <v>624.32500000000005</v>
      </c>
      <c r="B182" s="2">
        <v>100</v>
      </c>
      <c r="C182" s="2" t="s">
        <v>434</v>
      </c>
      <c r="D182" t="s">
        <v>560</v>
      </c>
      <c r="E182">
        <v>72</v>
      </c>
      <c r="F182" t="s">
        <v>434</v>
      </c>
      <c r="G182" s="358">
        <v>624325</v>
      </c>
      <c r="H182">
        <v>4</v>
      </c>
    </row>
    <row r="183" spans="1:8" x14ac:dyDescent="0.25">
      <c r="A183" s="2">
        <v>622.904</v>
      </c>
      <c r="B183" s="2">
        <v>19</v>
      </c>
      <c r="C183" s="2" t="s">
        <v>1142</v>
      </c>
      <c r="F183" t="s">
        <v>432</v>
      </c>
      <c r="G183" s="358">
        <v>622904</v>
      </c>
      <c r="H183">
        <v>4</v>
      </c>
    </row>
    <row r="184" spans="1:8" x14ac:dyDescent="0.25">
      <c r="A184" s="2">
        <v>619.49400000000003</v>
      </c>
      <c r="B184" s="2">
        <v>100</v>
      </c>
      <c r="C184" s="2" t="s">
        <v>564</v>
      </c>
      <c r="F184" t="s">
        <v>564</v>
      </c>
      <c r="G184" s="358">
        <v>619494</v>
      </c>
      <c r="H184">
        <v>1</v>
      </c>
    </row>
    <row r="185" spans="1:8" x14ac:dyDescent="0.25">
      <c r="A185" s="2">
        <v>616.24099999999999</v>
      </c>
      <c r="B185" s="2">
        <v>100</v>
      </c>
      <c r="C185" s="2" t="s">
        <v>416</v>
      </c>
      <c r="F185" t="s">
        <v>416</v>
      </c>
      <c r="G185" s="358">
        <v>616241</v>
      </c>
      <c r="H185">
        <v>1</v>
      </c>
    </row>
    <row r="186" spans="1:8" x14ac:dyDescent="0.25">
      <c r="A186" s="2">
        <v>615.69399999999996</v>
      </c>
      <c r="B186" s="2">
        <v>100</v>
      </c>
      <c r="C186" s="2" t="s">
        <v>565</v>
      </c>
      <c r="F186" t="s">
        <v>565</v>
      </c>
      <c r="G186" s="358">
        <v>615694</v>
      </c>
      <c r="H186">
        <v>1</v>
      </c>
    </row>
    <row r="187" spans="1:8" x14ac:dyDescent="0.25">
      <c r="A187" s="2">
        <v>610.98800000000006</v>
      </c>
      <c r="B187" s="2">
        <v>100</v>
      </c>
      <c r="C187" s="2" t="s">
        <v>445</v>
      </c>
      <c r="F187" t="s">
        <v>445</v>
      </c>
      <c r="G187" s="358">
        <v>610988</v>
      </c>
      <c r="H187">
        <v>1</v>
      </c>
    </row>
    <row r="188" spans="1:8" x14ac:dyDescent="0.25">
      <c r="A188" s="2">
        <v>609.524</v>
      </c>
      <c r="B188" s="2">
        <v>100</v>
      </c>
      <c r="C188" s="2" t="s">
        <v>566</v>
      </c>
      <c r="F188" t="s">
        <v>566</v>
      </c>
      <c r="G188" s="358">
        <v>609524</v>
      </c>
      <c r="H188">
        <v>1</v>
      </c>
    </row>
    <row r="189" spans="1:8" x14ac:dyDescent="0.25">
      <c r="A189" s="2">
        <v>607.41300000000001</v>
      </c>
      <c r="B189" s="2">
        <v>100</v>
      </c>
      <c r="C189" s="2" t="s">
        <v>433</v>
      </c>
      <c r="F189" t="s">
        <v>433</v>
      </c>
      <c r="G189" s="358">
        <v>607413</v>
      </c>
      <c r="H189">
        <v>1</v>
      </c>
    </row>
    <row r="190" spans="1:8" x14ac:dyDescent="0.25">
      <c r="A190" s="2">
        <v>606.67700000000002</v>
      </c>
      <c r="B190" s="2">
        <v>100</v>
      </c>
      <c r="C190" s="2" t="s">
        <v>568</v>
      </c>
      <c r="D190" t="s">
        <v>562</v>
      </c>
      <c r="E190">
        <v>73</v>
      </c>
      <c r="F190" t="s">
        <v>568</v>
      </c>
      <c r="G190" s="358">
        <v>606677</v>
      </c>
      <c r="H190">
        <v>3</v>
      </c>
    </row>
    <row r="191" spans="1:8" x14ac:dyDescent="0.25">
      <c r="A191" s="2">
        <v>605.12099999999998</v>
      </c>
      <c r="B191" s="2">
        <v>100</v>
      </c>
      <c r="C191" s="2" t="s">
        <v>569</v>
      </c>
      <c r="F191" t="s">
        <v>569</v>
      </c>
      <c r="G191" s="358">
        <v>605121</v>
      </c>
      <c r="H191">
        <v>1</v>
      </c>
    </row>
    <row r="192" spans="1:8" x14ac:dyDescent="0.25">
      <c r="A192" s="2">
        <v>604.81700000000001</v>
      </c>
      <c r="B192" s="2">
        <v>13</v>
      </c>
      <c r="C192" s="2" t="s">
        <v>226</v>
      </c>
      <c r="F192" t="s">
        <v>485</v>
      </c>
      <c r="G192" s="358">
        <v>604817</v>
      </c>
      <c r="H192">
        <v>5</v>
      </c>
    </row>
    <row r="193" spans="1:9" x14ac:dyDescent="0.25">
      <c r="A193" s="2">
        <v>603.226</v>
      </c>
      <c r="B193" s="2">
        <v>100</v>
      </c>
      <c r="C193" s="2" t="s">
        <v>424</v>
      </c>
      <c r="F193" t="s">
        <v>424</v>
      </c>
      <c r="G193" s="358">
        <v>603226</v>
      </c>
      <c r="H193">
        <v>1</v>
      </c>
    </row>
    <row r="194" spans="1:9" x14ac:dyDescent="0.25">
      <c r="A194" s="2">
        <v>600.69299999999998</v>
      </c>
      <c r="B194" s="2">
        <v>15</v>
      </c>
      <c r="C194" s="2" t="s">
        <v>1143</v>
      </c>
      <c r="F194" t="s">
        <v>407</v>
      </c>
      <c r="G194" s="358">
        <v>600693</v>
      </c>
      <c r="H194">
        <v>4</v>
      </c>
    </row>
    <row r="195" spans="1:9" x14ac:dyDescent="0.25">
      <c r="A195" s="2">
        <v>599.29499999999996</v>
      </c>
      <c r="B195" s="2">
        <v>100</v>
      </c>
      <c r="C195" s="2" t="s">
        <v>429</v>
      </c>
      <c r="F195" t="s">
        <v>429</v>
      </c>
      <c r="G195" s="358">
        <v>599295</v>
      </c>
      <c r="H195">
        <v>1</v>
      </c>
    </row>
    <row r="196" spans="1:9" x14ac:dyDescent="0.25">
      <c r="A196" s="2">
        <v>590.59799999999996</v>
      </c>
      <c r="B196" s="2">
        <v>100</v>
      </c>
      <c r="C196" s="2" t="s">
        <v>573</v>
      </c>
      <c r="F196" t="s">
        <v>573</v>
      </c>
      <c r="G196" s="358">
        <v>590598</v>
      </c>
      <c r="H196">
        <v>1</v>
      </c>
    </row>
    <row r="197" spans="1:9" x14ac:dyDescent="0.25">
      <c r="A197" s="2">
        <v>578.60299999999995</v>
      </c>
      <c r="B197" s="2">
        <v>100</v>
      </c>
      <c r="C197" s="2" t="s">
        <v>430</v>
      </c>
      <c r="F197" t="s">
        <v>430</v>
      </c>
      <c r="G197" s="358">
        <v>578603</v>
      </c>
      <c r="H197">
        <v>1</v>
      </c>
    </row>
    <row r="198" spans="1:9" x14ac:dyDescent="0.25">
      <c r="A198" s="2">
        <v>569.36800000000005</v>
      </c>
      <c r="B198" s="2">
        <v>100</v>
      </c>
      <c r="C198" s="2" t="s">
        <v>423</v>
      </c>
      <c r="F198" t="s">
        <v>423</v>
      </c>
      <c r="G198" s="358">
        <v>569368</v>
      </c>
      <c r="H198">
        <v>2</v>
      </c>
    </row>
    <row r="199" spans="1:9" x14ac:dyDescent="0.25">
      <c r="A199" s="2">
        <v>557.61099999999999</v>
      </c>
      <c r="B199" s="2">
        <v>100</v>
      </c>
      <c r="C199" s="2" t="s">
        <v>18</v>
      </c>
      <c r="D199" t="s">
        <v>563</v>
      </c>
      <c r="E199">
        <v>15</v>
      </c>
      <c r="F199" t="s">
        <v>18</v>
      </c>
      <c r="G199" s="358">
        <v>557611</v>
      </c>
      <c r="H199">
        <v>4</v>
      </c>
    </row>
    <row r="200" spans="1:9" x14ac:dyDescent="0.25">
      <c r="A200" s="2">
        <v>556.54</v>
      </c>
      <c r="B200" s="2">
        <v>100</v>
      </c>
      <c r="C200" s="2" t="s">
        <v>571</v>
      </c>
      <c r="D200" t="s">
        <v>653</v>
      </c>
      <c r="E200">
        <v>16</v>
      </c>
      <c r="F200" t="s">
        <v>571</v>
      </c>
      <c r="G200" s="358">
        <v>556.54</v>
      </c>
      <c r="H200">
        <v>4</v>
      </c>
    </row>
    <row r="201" spans="1:9" x14ac:dyDescent="0.25">
      <c r="A201" s="2">
        <v>553.99300000000005</v>
      </c>
      <c r="B201" s="2">
        <v>14</v>
      </c>
      <c r="C201" s="2" t="s">
        <v>1144</v>
      </c>
      <c r="F201" t="s">
        <v>436</v>
      </c>
      <c r="G201" s="358">
        <v>553993</v>
      </c>
      <c r="H201">
        <v>4</v>
      </c>
    </row>
    <row r="202" spans="1:9" x14ac:dyDescent="0.25">
      <c r="A202" s="2">
        <v>550.67899999999997</v>
      </c>
      <c r="B202" s="2">
        <v>100</v>
      </c>
      <c r="C202" s="2" t="s">
        <v>575</v>
      </c>
      <c r="F202" t="s">
        <v>575</v>
      </c>
      <c r="G202" s="358">
        <v>550679</v>
      </c>
      <c r="H202">
        <v>2</v>
      </c>
    </row>
    <row r="203" spans="1:9" x14ac:dyDescent="0.25">
      <c r="A203" s="2">
        <v>547.33900000000006</v>
      </c>
      <c r="B203" s="2">
        <v>100</v>
      </c>
      <c r="C203" s="2" t="s">
        <v>438</v>
      </c>
      <c r="D203" t="s">
        <v>567</v>
      </c>
      <c r="E203">
        <v>74</v>
      </c>
      <c r="F203" t="s">
        <v>438</v>
      </c>
      <c r="G203" s="358">
        <v>547339</v>
      </c>
      <c r="H203">
        <v>7</v>
      </c>
    </row>
    <row r="204" spans="1:9" x14ac:dyDescent="0.25">
      <c r="A204" s="2">
        <v>537.71299999999997</v>
      </c>
      <c r="B204" s="2">
        <v>100</v>
      </c>
      <c r="C204" s="2" t="s">
        <v>576</v>
      </c>
      <c r="F204" t="s">
        <v>576</v>
      </c>
      <c r="G204" s="358">
        <v>537713</v>
      </c>
      <c r="H204">
        <v>1</v>
      </c>
    </row>
    <row r="205" spans="1:9" x14ac:dyDescent="0.25">
      <c r="A205" s="2">
        <v>507.69299999999998</v>
      </c>
      <c r="B205" s="2">
        <v>100</v>
      </c>
      <c r="C205" s="2" t="s">
        <v>224</v>
      </c>
      <c r="D205" t="s">
        <v>570</v>
      </c>
      <c r="E205">
        <v>17</v>
      </c>
      <c r="F205" t="s">
        <v>224</v>
      </c>
      <c r="G205" s="358">
        <v>507693</v>
      </c>
      <c r="H205">
        <v>6</v>
      </c>
    </row>
    <row r="206" spans="1:9" x14ac:dyDescent="0.25">
      <c r="A206" s="2">
        <v>501.9</v>
      </c>
      <c r="B206" s="2">
        <v>100</v>
      </c>
      <c r="C206" s="2" t="s">
        <v>446</v>
      </c>
      <c r="D206" s="2" t="s">
        <v>572</v>
      </c>
      <c r="E206" s="2">
        <v>18</v>
      </c>
      <c r="F206" s="2" t="s">
        <v>446</v>
      </c>
      <c r="G206" s="358">
        <v>501.9</v>
      </c>
      <c r="H206" s="2">
        <v>6</v>
      </c>
      <c r="I206" s="2"/>
    </row>
    <row r="207" spans="1:9" x14ac:dyDescent="0.25">
      <c r="A207" s="2">
        <v>500.67700000000002</v>
      </c>
      <c r="B207" s="2">
        <v>100</v>
      </c>
      <c r="C207" s="2" t="s">
        <v>439</v>
      </c>
      <c r="D207" s="2"/>
      <c r="E207" s="2"/>
      <c r="F207" s="2" t="s">
        <v>439</v>
      </c>
      <c r="G207" s="358">
        <v>500677</v>
      </c>
      <c r="H207" s="2">
        <v>1</v>
      </c>
      <c r="I207" s="2"/>
    </row>
    <row r="208" spans="1:9" x14ac:dyDescent="0.25">
      <c r="A208" s="2">
        <v>499.63400000000001</v>
      </c>
      <c r="B208" s="2">
        <v>23</v>
      </c>
      <c r="C208" s="2" t="s">
        <v>1145</v>
      </c>
      <c r="D208" s="2"/>
      <c r="E208" s="2"/>
      <c r="F208" s="2" t="s">
        <v>435</v>
      </c>
      <c r="G208" s="358">
        <v>499634</v>
      </c>
      <c r="H208" s="2">
        <v>1</v>
      </c>
      <c r="I208" s="2"/>
    </row>
    <row r="209" spans="1:9" x14ac:dyDescent="0.25">
      <c r="A209" s="2">
        <v>498.59899999999999</v>
      </c>
      <c r="B209" s="2">
        <v>17</v>
      </c>
      <c r="C209" s="2" t="s">
        <v>1146</v>
      </c>
      <c r="D209" s="2"/>
      <c r="E209" s="2"/>
      <c r="F209" s="2" t="s">
        <v>577</v>
      </c>
      <c r="G209" s="358">
        <v>498599</v>
      </c>
      <c r="H209" s="2">
        <v>1</v>
      </c>
      <c r="I209" s="2"/>
    </row>
    <row r="210" spans="1:9" x14ac:dyDescent="0.25">
      <c r="A210" s="2">
        <v>485.84800000000001</v>
      </c>
      <c r="B210" s="2">
        <v>16</v>
      </c>
      <c r="C210" s="2" t="s">
        <v>1147</v>
      </c>
      <c r="D210" s="2"/>
      <c r="E210" s="2"/>
      <c r="F210" s="2" t="s">
        <v>578</v>
      </c>
      <c r="G210" s="358">
        <v>485848</v>
      </c>
      <c r="H210" s="2">
        <v>1</v>
      </c>
      <c r="I210" s="2"/>
    </row>
    <row r="211" spans="1:9" x14ac:dyDescent="0.25">
      <c r="A211" s="2">
        <v>480.55700000000002</v>
      </c>
      <c r="B211" s="2">
        <v>100</v>
      </c>
      <c r="C211" s="2" t="s">
        <v>24</v>
      </c>
      <c r="D211" s="2" t="s">
        <v>654</v>
      </c>
      <c r="E211" s="2">
        <v>19</v>
      </c>
      <c r="F211" s="2" t="s">
        <v>24</v>
      </c>
      <c r="G211" s="358">
        <v>480557</v>
      </c>
      <c r="H211" s="2">
        <v>5</v>
      </c>
      <c r="I211" s="2"/>
    </row>
    <row r="212" spans="1:9" x14ac:dyDescent="0.25">
      <c r="A212" s="2">
        <v>478.8</v>
      </c>
      <c r="B212" s="2">
        <v>100</v>
      </c>
      <c r="C212" s="2" t="s">
        <v>586</v>
      </c>
      <c r="D212" s="2"/>
      <c r="E212" s="2"/>
      <c r="F212" s="2" t="s">
        <v>586</v>
      </c>
      <c r="G212" s="358">
        <v>478.8</v>
      </c>
      <c r="H212" s="2">
        <v>1</v>
      </c>
      <c r="I212" s="2"/>
    </row>
    <row r="213" spans="1:9" x14ac:dyDescent="0.25">
      <c r="A213" s="2">
        <v>470.56799999999998</v>
      </c>
      <c r="B213" s="2">
        <v>100</v>
      </c>
      <c r="C213" s="2" t="s">
        <v>440</v>
      </c>
      <c r="D213" s="2"/>
      <c r="E213" s="2"/>
      <c r="F213" s="2" t="s">
        <v>440</v>
      </c>
      <c r="G213" s="358">
        <v>470568</v>
      </c>
      <c r="H213" s="2">
        <v>2</v>
      </c>
      <c r="I213" s="2"/>
    </row>
    <row r="214" spans="1:9" x14ac:dyDescent="0.25">
      <c r="A214" s="2">
        <v>446.42500000000001</v>
      </c>
      <c r="B214" s="2">
        <v>100</v>
      </c>
      <c r="C214" s="2" t="s">
        <v>228</v>
      </c>
      <c r="D214" s="2"/>
      <c r="E214" s="2"/>
      <c r="F214" s="2" t="s">
        <v>228</v>
      </c>
      <c r="G214" s="358">
        <v>446425</v>
      </c>
      <c r="H214" s="2">
        <v>2</v>
      </c>
      <c r="I214" s="2"/>
    </row>
    <row r="215" spans="1:9" x14ac:dyDescent="0.25">
      <c r="A215" s="2">
        <v>426.90600000000001</v>
      </c>
      <c r="B215" s="2">
        <v>100</v>
      </c>
      <c r="C215" s="2" t="s">
        <v>441</v>
      </c>
      <c r="D215" s="2"/>
      <c r="E215" s="2"/>
      <c r="F215" s="2" t="s">
        <v>441</v>
      </c>
      <c r="G215" s="358">
        <v>426906</v>
      </c>
      <c r="H215" s="2">
        <v>2</v>
      </c>
      <c r="I215" s="2"/>
    </row>
    <row r="216" spans="1:9" x14ac:dyDescent="0.25">
      <c r="A216" s="2">
        <v>423.58100000000002</v>
      </c>
      <c r="B216" s="2">
        <v>100</v>
      </c>
      <c r="C216" s="2" t="s">
        <v>449</v>
      </c>
      <c r="D216" s="2"/>
      <c r="E216" s="2"/>
      <c r="F216" s="2" t="s">
        <v>449</v>
      </c>
      <c r="G216" s="358">
        <v>423581</v>
      </c>
      <c r="H216" s="2">
        <v>1</v>
      </c>
      <c r="I216" s="2"/>
    </row>
    <row r="217" spans="1:9" x14ac:dyDescent="0.25">
      <c r="A217" s="2">
        <v>404.81799999999998</v>
      </c>
      <c r="B217" s="2">
        <v>100</v>
      </c>
      <c r="C217" s="2" t="s">
        <v>579</v>
      </c>
      <c r="D217" s="2"/>
      <c r="E217" s="2"/>
      <c r="F217" s="2" t="s">
        <v>579</v>
      </c>
      <c r="G217" s="358">
        <v>404818</v>
      </c>
      <c r="H217" s="2">
        <v>1</v>
      </c>
      <c r="I217" s="2"/>
    </row>
    <row r="218" spans="1:9" x14ac:dyDescent="0.25">
      <c r="A218" s="2">
        <v>361.20499999999998</v>
      </c>
      <c r="B218" s="2">
        <v>100</v>
      </c>
      <c r="C218" s="2" t="s">
        <v>442</v>
      </c>
      <c r="D218" s="2"/>
      <c r="E218" s="2"/>
      <c r="F218" s="2" t="s">
        <v>442</v>
      </c>
      <c r="G218" s="358">
        <v>361205</v>
      </c>
      <c r="H218" s="2">
        <v>2</v>
      </c>
      <c r="I218" s="2"/>
    </row>
    <row r="219" spans="1:9" x14ac:dyDescent="0.25">
      <c r="A219" s="2">
        <v>359.01400000000001</v>
      </c>
      <c r="B219" s="2">
        <v>100</v>
      </c>
      <c r="C219" s="2" t="s">
        <v>444</v>
      </c>
      <c r="D219" s="2"/>
      <c r="E219" s="2"/>
      <c r="F219" s="2" t="s">
        <v>444</v>
      </c>
      <c r="G219" s="358">
        <v>359014</v>
      </c>
      <c r="H219" s="2">
        <v>2</v>
      </c>
      <c r="I219" s="2"/>
    </row>
    <row r="220" spans="1:9" x14ac:dyDescent="0.25">
      <c r="A220" s="2">
        <v>345.577</v>
      </c>
      <c r="B220" s="2">
        <v>15</v>
      </c>
      <c r="C220" s="2" t="s">
        <v>669</v>
      </c>
      <c r="D220" s="2"/>
      <c r="E220" s="2"/>
      <c r="F220" s="2" t="s">
        <v>580</v>
      </c>
      <c r="G220" s="358">
        <v>345577</v>
      </c>
      <c r="H220" s="2">
        <v>1</v>
      </c>
      <c r="I220" s="2"/>
    </row>
    <row r="221" spans="1:9" x14ac:dyDescent="0.25">
      <c r="A221" s="2">
        <v>283.49</v>
      </c>
      <c r="B221" s="2">
        <v>100</v>
      </c>
      <c r="C221" s="2" t="s">
        <v>450</v>
      </c>
      <c r="D221" s="2" t="s">
        <v>574</v>
      </c>
      <c r="E221" s="2">
        <v>75</v>
      </c>
      <c r="F221" s="2" t="s">
        <v>450</v>
      </c>
      <c r="G221" s="358">
        <v>283.49</v>
      </c>
      <c r="H221" s="2">
        <v>3</v>
      </c>
      <c r="I221" s="2"/>
    </row>
    <row r="222" spans="1:9" x14ac:dyDescent="0.25">
      <c r="A222" s="2">
        <v>280.75200000000001</v>
      </c>
      <c r="B222" s="2">
        <v>100</v>
      </c>
      <c r="C222" s="2" t="s">
        <v>448</v>
      </c>
      <c r="D222" s="2"/>
      <c r="E222" s="2"/>
      <c r="F222" s="2" t="s">
        <v>448</v>
      </c>
      <c r="G222" s="358">
        <v>280752</v>
      </c>
      <c r="H222" s="2">
        <v>1</v>
      </c>
      <c r="I222" s="2"/>
    </row>
    <row r="223" spans="1:9" x14ac:dyDescent="0.25">
      <c r="A223" s="2">
        <v>264.92899999999997</v>
      </c>
      <c r="B223" s="2">
        <v>14</v>
      </c>
      <c r="C223" s="2" t="s">
        <v>1148</v>
      </c>
      <c r="D223" s="2"/>
      <c r="E223" s="2"/>
      <c r="F223" s="2" t="s">
        <v>581</v>
      </c>
      <c r="G223" s="358">
        <v>264929</v>
      </c>
      <c r="H223" s="2">
        <v>2</v>
      </c>
      <c r="I223" s="2"/>
    </row>
    <row r="224" spans="1:9" x14ac:dyDescent="0.25">
      <c r="A224" s="2">
        <v>260.94400000000002</v>
      </c>
      <c r="B224" s="2">
        <v>17</v>
      </c>
      <c r="C224" s="2" t="s">
        <v>1149</v>
      </c>
      <c r="D224" s="2"/>
      <c r="E224" s="2"/>
      <c r="F224" s="2" t="s">
        <v>447</v>
      </c>
      <c r="G224" s="358">
        <v>260944</v>
      </c>
      <c r="H224" s="2">
        <v>2</v>
      </c>
      <c r="I224" s="2"/>
    </row>
    <row r="225" spans="1:9" x14ac:dyDescent="0.25">
      <c r="A225" s="2">
        <v>250.75200000000001</v>
      </c>
      <c r="B225" s="2">
        <v>100</v>
      </c>
      <c r="C225" s="2" t="s">
        <v>443</v>
      </c>
      <c r="D225" s="2"/>
      <c r="E225" s="2"/>
      <c r="F225" s="2" t="s">
        <v>443</v>
      </c>
      <c r="G225" s="358">
        <v>250752</v>
      </c>
      <c r="H225" s="2">
        <v>2</v>
      </c>
      <c r="I225" s="2"/>
    </row>
    <row r="226" spans="1:9" x14ac:dyDescent="0.25">
      <c r="A226" s="2">
        <v>148.322</v>
      </c>
      <c r="B226" s="2">
        <v>100</v>
      </c>
      <c r="C226" s="2" t="s">
        <v>451</v>
      </c>
      <c r="D226" s="2"/>
      <c r="E226" s="2"/>
      <c r="F226" s="2" t="s">
        <v>451</v>
      </c>
      <c r="G226" s="358">
        <v>148322</v>
      </c>
      <c r="H226" s="2">
        <v>1</v>
      </c>
      <c r="I226" s="2"/>
    </row>
    <row r="227" spans="1:9" x14ac:dyDescent="0.25">
      <c r="A227" s="2">
        <v>886.56399999999996</v>
      </c>
      <c r="B227" s="2">
        <v>100</v>
      </c>
      <c r="C227" s="2" t="s">
        <v>229</v>
      </c>
      <c r="D227" s="2"/>
      <c r="E227" s="2"/>
      <c r="F227" s="2" t="s">
        <v>229</v>
      </c>
      <c r="G227" s="358">
        <v>886564</v>
      </c>
      <c r="H227" s="2">
        <v>1</v>
      </c>
      <c r="I227" s="2"/>
    </row>
    <row r="228" spans="1:9" x14ac:dyDescent="0.25">
      <c r="A228" s="2" t="e">
        <v>#REF!</v>
      </c>
      <c r="B228" s="2">
        <v>100</v>
      </c>
      <c r="C228" s="2" t="e">
        <v>#REF!</v>
      </c>
      <c r="D228" s="2"/>
      <c r="E228" s="2"/>
      <c r="F228" s="2" t="s">
        <v>582</v>
      </c>
      <c r="G228" s="358">
        <v>-119868</v>
      </c>
      <c r="H228" s="2">
        <v>1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</row>
    <row r="230" spans="1:9" x14ac:dyDescent="0.25">
      <c r="A230" s="2" t="e">
        <v>#REF!</v>
      </c>
      <c r="B230" s="2">
        <v>100</v>
      </c>
      <c r="C230" s="2" t="e">
        <v>#REF!</v>
      </c>
    </row>
    <row r="231" spans="1:9" x14ac:dyDescent="0.25">
      <c r="A231" s="2">
        <v>-119.86799999999999</v>
      </c>
      <c r="B231" s="2">
        <v>14</v>
      </c>
      <c r="C231" s="2" t="s">
        <v>1150</v>
      </c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2013-06-03T12:27:06Z</dcterms:modified>
</cp:coreProperties>
</file>